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nka - plocha NTB\Pstruží 172\finalfinal\"/>
    </mc:Choice>
  </mc:AlternateContent>
  <bookViews>
    <workbookView xWindow="1830" yWindow="0" windowWidth="18495" windowHeight="1032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Rekapitulace!$G$17</definedName>
    <definedName name="Dodavka0">Položky!#REF!</definedName>
    <definedName name="HSV">Rekapitulace!$E$17</definedName>
    <definedName name="HSV0">Položky!#REF!</definedName>
    <definedName name="HZS">Rekapitulace!$I$17</definedName>
    <definedName name="HZS0">Položky!#REF!</definedName>
    <definedName name="JKSO">'Krycí list'!$G$2</definedName>
    <definedName name="MJ">'Krycí list'!$G$5</definedName>
    <definedName name="Mont">Rekapitulace!$H$17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Položky!$A$1:$G$63</definedName>
    <definedName name="_xlnm.Print_Area" localSheetId="1">Rekapitulace!$A$1:$I$31</definedName>
    <definedName name="PocetMJ">'Krycí list'!$G$6</definedName>
    <definedName name="Poznamka">'Krycí list'!$B$37</definedName>
    <definedName name="Projektant">'Krycí list'!$C$8</definedName>
    <definedName name="PSV">Rekapitulace!$F$17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62" i="3"/>
  <c r="BD62" i="3"/>
  <c r="BC62" i="3"/>
  <c r="BA62" i="3"/>
  <c r="G62" i="3"/>
  <c r="BB62" i="3" s="1"/>
  <c r="BE61" i="3"/>
  <c r="BD61" i="3"/>
  <c r="BC61" i="3"/>
  <c r="BC63" i="3" s="1"/>
  <c r="G16" i="2" s="1"/>
  <c r="BA61" i="3"/>
  <c r="BA63" i="3" s="1"/>
  <c r="E16" i="2" s="1"/>
  <c r="G61" i="3"/>
  <c r="BB61" i="3" s="1"/>
  <c r="B16" i="2"/>
  <c r="A16" i="2"/>
  <c r="BD63" i="3"/>
  <c r="H16" i="2" s="1"/>
  <c r="C63" i="3"/>
  <c r="BE58" i="3"/>
  <c r="BE59" i="3" s="1"/>
  <c r="I15" i="2" s="1"/>
  <c r="BD58" i="3"/>
  <c r="BD59" i="3" s="1"/>
  <c r="H15" i="2" s="1"/>
  <c r="BC58" i="3"/>
  <c r="BC59" i="3" s="1"/>
  <c r="G15" i="2" s="1"/>
  <c r="BA58" i="3"/>
  <c r="BA59" i="3" s="1"/>
  <c r="E15" i="2" s="1"/>
  <c r="G58" i="3"/>
  <c r="BB58" i="3" s="1"/>
  <c r="BB59" i="3" s="1"/>
  <c r="F15" i="2" s="1"/>
  <c r="B15" i="2"/>
  <c r="A15" i="2"/>
  <c r="G59" i="3"/>
  <c r="C59" i="3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A52" i="3"/>
  <c r="G52" i="3"/>
  <c r="BB52" i="3" s="1"/>
  <c r="BE51" i="3"/>
  <c r="BD51" i="3"/>
  <c r="BD56" i="3" s="1"/>
  <c r="H14" i="2" s="1"/>
  <c r="BC51" i="3"/>
  <c r="BC56" i="3" s="1"/>
  <c r="G14" i="2" s="1"/>
  <c r="BA51" i="3"/>
  <c r="BA56" i="3" s="1"/>
  <c r="E14" i="2" s="1"/>
  <c r="G51" i="3"/>
  <c r="BB51" i="3" s="1"/>
  <c r="B14" i="2"/>
  <c r="A14" i="2"/>
  <c r="BE56" i="3"/>
  <c r="I14" i="2" s="1"/>
  <c r="G56" i="3"/>
  <c r="C56" i="3"/>
  <c r="BE48" i="3"/>
  <c r="BD48" i="3"/>
  <c r="BC48" i="3"/>
  <c r="BA48" i="3"/>
  <c r="G48" i="3"/>
  <c r="BB48" i="3" s="1"/>
  <c r="BB49" i="3" s="1"/>
  <c r="F13" i="2" s="1"/>
  <c r="B13" i="2"/>
  <c r="A13" i="2"/>
  <c r="BE49" i="3"/>
  <c r="I13" i="2" s="1"/>
  <c r="BD49" i="3"/>
  <c r="H13" i="2" s="1"/>
  <c r="BC49" i="3"/>
  <c r="G13" i="2" s="1"/>
  <c r="BA49" i="3"/>
  <c r="E13" i="2" s="1"/>
  <c r="G49" i="3"/>
  <c r="C49" i="3"/>
  <c r="BE45" i="3"/>
  <c r="BD45" i="3"/>
  <c r="BC45" i="3"/>
  <c r="BA45" i="3"/>
  <c r="G45" i="3"/>
  <c r="BB45" i="3" s="1"/>
  <c r="BE44" i="3"/>
  <c r="BD44" i="3"/>
  <c r="BD46" i="3" s="1"/>
  <c r="H12" i="2" s="1"/>
  <c r="BC44" i="3"/>
  <c r="BC46" i="3" s="1"/>
  <c r="G12" i="2" s="1"/>
  <c r="BA44" i="3"/>
  <c r="BA46" i="3" s="1"/>
  <c r="E12" i="2" s="1"/>
  <c r="G44" i="3"/>
  <c r="B12" i="2"/>
  <c r="A12" i="2"/>
  <c r="BE46" i="3"/>
  <c r="I12" i="2" s="1"/>
  <c r="C46" i="3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D38" i="3"/>
  <c r="BC38" i="3"/>
  <c r="BA38" i="3"/>
  <c r="G38" i="3"/>
  <c r="BB38" i="3" s="1"/>
  <c r="BE37" i="3"/>
  <c r="BD37" i="3"/>
  <c r="BC37" i="3"/>
  <c r="BA37" i="3"/>
  <c r="G37" i="3"/>
  <c r="BB37" i="3" s="1"/>
  <c r="BE36" i="3"/>
  <c r="BD36" i="3"/>
  <c r="BC36" i="3"/>
  <c r="BA36" i="3"/>
  <c r="G36" i="3"/>
  <c r="BB36" i="3" s="1"/>
  <c r="BE35" i="3"/>
  <c r="BD35" i="3"/>
  <c r="BC35" i="3"/>
  <c r="BA35" i="3"/>
  <c r="G35" i="3"/>
  <c r="BB35" i="3" s="1"/>
  <c r="BE34" i="3"/>
  <c r="BD34" i="3"/>
  <c r="BC34" i="3"/>
  <c r="BA34" i="3"/>
  <c r="G34" i="3"/>
  <c r="BB34" i="3" s="1"/>
  <c r="BE33" i="3"/>
  <c r="BD33" i="3"/>
  <c r="BC33" i="3"/>
  <c r="BA33" i="3"/>
  <c r="G33" i="3"/>
  <c r="BB33" i="3" s="1"/>
  <c r="BE32" i="3"/>
  <c r="BD32" i="3"/>
  <c r="BC32" i="3"/>
  <c r="BC42" i="3" s="1"/>
  <c r="G11" i="2" s="1"/>
  <c r="BA32" i="3"/>
  <c r="BA42" i="3" s="1"/>
  <c r="E11" i="2" s="1"/>
  <c r="G32" i="3"/>
  <c r="B11" i="2"/>
  <c r="A11" i="2"/>
  <c r="BE42" i="3"/>
  <c r="I11" i="2" s="1"/>
  <c r="C42" i="3"/>
  <c r="BE29" i="3"/>
  <c r="BD29" i="3"/>
  <c r="BC29" i="3"/>
  <c r="BB29" i="3"/>
  <c r="G29" i="3"/>
  <c r="BA29" i="3" s="1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5" i="3"/>
  <c r="BE30" i="3" s="1"/>
  <c r="I10" i="2" s="1"/>
  <c r="BD25" i="3"/>
  <c r="BC25" i="3"/>
  <c r="BB25" i="3"/>
  <c r="G25" i="3"/>
  <c r="BA25" i="3" s="1"/>
  <c r="BA30" i="3" s="1"/>
  <c r="E10" i="2" s="1"/>
  <c r="B10" i="2"/>
  <c r="A10" i="2"/>
  <c r="BC30" i="3"/>
  <c r="G10" i="2" s="1"/>
  <c r="C30" i="3"/>
  <c r="BE22" i="3"/>
  <c r="BD22" i="3"/>
  <c r="BC22" i="3"/>
  <c r="BC23" i="3" s="1"/>
  <c r="G9" i="2" s="1"/>
  <c r="BB22" i="3"/>
  <c r="G22" i="3"/>
  <c r="BA22" i="3" s="1"/>
  <c r="BE21" i="3"/>
  <c r="BE23" i="3" s="1"/>
  <c r="I9" i="2" s="1"/>
  <c r="BD21" i="3"/>
  <c r="BD23" i="3" s="1"/>
  <c r="H9" i="2" s="1"/>
  <c r="BC21" i="3"/>
  <c r="BB21" i="3"/>
  <c r="BB23" i="3" s="1"/>
  <c r="F9" i="2" s="1"/>
  <c r="G21" i="3"/>
  <c r="BA21" i="3" s="1"/>
  <c r="B9" i="2"/>
  <c r="A9" i="2"/>
  <c r="C23" i="3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E19" i="3" s="1"/>
  <c r="I8" i="2" s="1"/>
  <c r="BD13" i="3"/>
  <c r="BC13" i="3"/>
  <c r="BC19" i="3" s="1"/>
  <c r="G8" i="2" s="1"/>
  <c r="BB13" i="3"/>
  <c r="G13" i="3"/>
  <c r="BA13" i="3" s="1"/>
  <c r="B8" i="2"/>
  <c r="A8" i="2"/>
  <c r="C19" i="3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E11" i="3" s="1"/>
  <c r="I7" i="2" s="1"/>
  <c r="BD8" i="3"/>
  <c r="BD11" i="3" s="1"/>
  <c r="H7" i="2" s="1"/>
  <c r="BC8" i="3"/>
  <c r="BC11" i="3" s="1"/>
  <c r="G7" i="2" s="1"/>
  <c r="BB8" i="3"/>
  <c r="G8" i="3"/>
  <c r="BA8" i="3" s="1"/>
  <c r="B7" i="2"/>
  <c r="A7" i="2"/>
  <c r="C11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G17" i="2" l="1"/>
  <c r="C18" i="1" s="1"/>
  <c r="BD19" i="3"/>
  <c r="H8" i="2" s="1"/>
  <c r="H17" i="2" s="1"/>
  <c r="C17" i="1" s="1"/>
  <c r="BB30" i="3"/>
  <c r="F10" i="2" s="1"/>
  <c r="BA11" i="3"/>
  <c r="E7" i="2" s="1"/>
  <c r="BA19" i="3"/>
  <c r="E8" i="2" s="1"/>
  <c r="BD42" i="3"/>
  <c r="H11" i="2" s="1"/>
  <c r="BB11" i="3"/>
  <c r="F7" i="2" s="1"/>
  <c r="BB19" i="3"/>
  <c r="F8" i="2" s="1"/>
  <c r="BD30" i="3"/>
  <c r="H10" i="2" s="1"/>
  <c r="G42" i="3"/>
  <c r="G46" i="3"/>
  <c r="G63" i="3"/>
  <c r="BE63" i="3"/>
  <c r="I16" i="2" s="1"/>
  <c r="I17" i="2" s="1"/>
  <c r="C21" i="1" s="1"/>
  <c r="BA23" i="3"/>
  <c r="E9" i="2" s="1"/>
  <c r="E17" i="2" s="1"/>
  <c r="BB56" i="3"/>
  <c r="F14" i="2" s="1"/>
  <c r="BB63" i="3"/>
  <c r="F16" i="2" s="1"/>
  <c r="BB32" i="3"/>
  <c r="BB42" i="3" s="1"/>
  <c r="F11" i="2" s="1"/>
  <c r="BB44" i="3"/>
  <c r="BB46" i="3" s="1"/>
  <c r="F12" i="2" s="1"/>
  <c r="G11" i="3"/>
  <c r="G19" i="3"/>
  <c r="G23" i="3"/>
  <c r="G30" i="3"/>
  <c r="F17" i="2" l="1"/>
  <c r="C16" i="1" s="1"/>
  <c r="G29" i="2"/>
  <c r="I29" i="2" s="1"/>
  <c r="G28" i="2"/>
  <c r="I28" i="2" s="1"/>
  <c r="G21" i="1" s="1"/>
  <c r="G27" i="2"/>
  <c r="I27" i="2" s="1"/>
  <c r="G20" i="1" s="1"/>
  <c r="G26" i="2"/>
  <c r="I26" i="2" s="1"/>
  <c r="G19" i="1" s="1"/>
  <c r="G25" i="2"/>
  <c r="I25" i="2" s="1"/>
  <c r="G18" i="1" s="1"/>
  <c r="G24" i="2"/>
  <c r="I24" i="2" s="1"/>
  <c r="G17" i="1" s="1"/>
  <c r="G23" i="2"/>
  <c r="I23" i="2" s="1"/>
  <c r="G16" i="1" s="1"/>
  <c r="G22" i="2"/>
  <c r="I22" i="2" s="1"/>
  <c r="C15" i="1"/>
  <c r="C19" i="1" s="1"/>
  <c r="C22" i="1" s="1"/>
  <c r="H30" i="2" l="1"/>
  <c r="G23" i="1" s="1"/>
  <c r="G15" i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<sst xmlns="http://schemas.openxmlformats.org/spreadsheetml/2006/main" count="260" uniqueCount="184">
  <si>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</si>
  <si>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</si>
  <si>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</si>
  <si>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</si>
  <si>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</si>
  <si>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</si>
  <si>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</si>
  <si>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</si>
  <si>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</si>
  <si>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</si>
  <si>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</si>
  <si>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</si>
  <si>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</si>
  <si>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</si>
  <si>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</si>
  <si>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</si>
  <si>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</si>
  <si>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</si>
  <si>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</si>
  <si>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</si>
  <si>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</si>
  <si>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</si>
  <si>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</si>
  <si>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</si>
  <si>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</si>
  <si>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</si>
  <si>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</si>
  <si>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</si>
  <si>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</si>
  <si>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</si>
  <si>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</si>
  <si>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</si>
  <si>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</si>
  <si>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</si>
  <si>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</si>
  <si>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</si>
  <si>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</si>
  <si>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</si>
  <si>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</si>
  <si>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</si>
  <si>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</si>
  <si>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</si>
  <si>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</si>
  <si>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</si>
  <si>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</si>
  <si>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</si>
  <si>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</si>
  <si>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</si>
  <si>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</si>
  <si>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</si>
  <si>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</si>
  <si>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</si>
  <si>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</si>
  <si>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</si>
  <si>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</si>
  <si>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</si>
  <si>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</si>
  <si>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</si>
  <si>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</si>
  <si>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</si>
  <si>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</si>
  <si>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</si>
  <si>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</si>
  <si>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</si>
  <si>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</si>
  <si>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</si>
  <si>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</si>
  <si>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</si>
  <si>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</si>
  <si>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</si>
  <si>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</si>
  <si>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</si>
  <si>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</si>
  <si>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</si>
  <si>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</si>
  <si>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</si>
  <si>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172</t>
  </si>
  <si>
    <t>Stavební úpravy RD</t>
  </si>
  <si>
    <t>01</t>
  </si>
  <si>
    <t>Stavební úpravy RD Pstruží 172</t>
  </si>
  <si>
    <t>61</t>
  </si>
  <si>
    <t>Upravy povrchů vnitřní</t>
  </si>
  <si>
    <t>612473182R00</t>
  </si>
  <si>
    <t>Omítka vnitřního zdiva ze suché směsi, štuková 1.+ 2. NP - povrchy</t>
  </si>
  <si>
    <t>m2</t>
  </si>
  <si>
    <t>612473181R00</t>
  </si>
  <si>
    <t>Omítka vnitřního zdiva ze suché směsi, hladká pod obklady - povrchy</t>
  </si>
  <si>
    <t>612491123R00</t>
  </si>
  <si>
    <t xml:space="preserve">Omítka vnitř. stěn MVC thermoizolační - povrchy </t>
  </si>
  <si>
    <t>62</t>
  </si>
  <si>
    <t>Úpravy povrchů vnější</t>
  </si>
  <si>
    <t>620991121R00</t>
  </si>
  <si>
    <t xml:space="preserve">Zakrývání výplní vnějších otvorů z lešení - fasáda </t>
  </si>
  <si>
    <t>62 - 1</t>
  </si>
  <si>
    <t>Mtž + dmtž plachty na lešení - viz technologický postup mtž EPS Grey Wall - fasáda</t>
  </si>
  <si>
    <t>620471111U00</t>
  </si>
  <si>
    <t xml:space="preserve">Vně om silikon tkvr Baumit Z tl 1mm - fasáda </t>
  </si>
  <si>
    <t>622481211R00</t>
  </si>
  <si>
    <t xml:space="preserve">Montáž výztužné sítě do stěrkového tmelu - fasáda </t>
  </si>
  <si>
    <t>62 - 2</t>
  </si>
  <si>
    <t>Hliníková zakládací lišta pro izolant šířky 150 mm</t>
  </si>
  <si>
    <t>m</t>
  </si>
  <si>
    <t>62 - 3</t>
  </si>
  <si>
    <t xml:space="preserve">Hliníkové rohové lišty pro izolant </t>
  </si>
  <si>
    <t>63</t>
  </si>
  <si>
    <t>Podlahy a podlahové konstrukce</t>
  </si>
  <si>
    <t>631312411R00</t>
  </si>
  <si>
    <t>Mazanina betonová tl. 5 - 8 cm B 10 (C 8/10) podlahy 1. NP</t>
  </si>
  <si>
    <t>m3</t>
  </si>
  <si>
    <t>632411240RT1</t>
  </si>
  <si>
    <t>Potěr 25 Cemix, strojní zpracování, tl. 40 mm samonivel. anhydritová stěrka 25 Cemix 090 j/425Sj</t>
  </si>
  <si>
    <t>94</t>
  </si>
  <si>
    <t>Lešení a stavební výtahy</t>
  </si>
  <si>
    <t>941941041R00</t>
  </si>
  <si>
    <t xml:space="preserve">Montáž lešení leh.řad.s podlahami,š.1,2 m, H 10 m </t>
  </si>
  <si>
    <t>941941392R00</t>
  </si>
  <si>
    <t xml:space="preserve">Příplatek za každý měsíc použití lešení k pol.1052 </t>
  </si>
  <si>
    <t>941941841R00</t>
  </si>
  <si>
    <t xml:space="preserve">Demontáž lešení leh.řad.s podlahami,š.1,2 m,H 10 m </t>
  </si>
  <si>
    <t>941955004R00</t>
  </si>
  <si>
    <t xml:space="preserve">Lešení lehké pomocné, výška podlahy do 3,5 m 2. NP </t>
  </si>
  <si>
    <t>941955003R00</t>
  </si>
  <si>
    <t xml:space="preserve">Lešení lehké pomocné, výška podlahy do 2,5 m 1. NP </t>
  </si>
  <si>
    <t>713</t>
  </si>
  <si>
    <t>Izolace tepelné</t>
  </si>
  <si>
    <t>713131162R00</t>
  </si>
  <si>
    <t xml:space="preserve">Montáž izolace na tmel a hmoždinky </t>
  </si>
  <si>
    <t>2837593905</t>
  </si>
  <si>
    <t>Deska fasád polystyr EPS Grey Wall tl.150 mm</t>
  </si>
  <si>
    <t>713 - 1</t>
  </si>
  <si>
    <t xml:space="preserve">Unirol Profi 100 mm do roštu - střecha </t>
  </si>
  <si>
    <t>713 - 2</t>
  </si>
  <si>
    <t xml:space="preserve">Unirol Profi 160 mm mezi krokvemi - střecha </t>
  </si>
  <si>
    <t>713111221R00</t>
  </si>
  <si>
    <t>Montáž parozábrany, zavěšené podhl., přelep. spojů střecha</t>
  </si>
  <si>
    <t>713121121R00</t>
  </si>
  <si>
    <t>Izolace tepelná podlah na sucho, dvouvrstvá podlahy 1. NP</t>
  </si>
  <si>
    <t>713 - 3</t>
  </si>
  <si>
    <t>Polystyrén pěnový EPS 100 S 300 mm podlahy 1. NP</t>
  </si>
  <si>
    <t>28375933</t>
  </si>
  <si>
    <t>Polystyr EPS 70 F tl. 50mm - podlahy 1. NP</t>
  </si>
  <si>
    <t>713121111R00</t>
  </si>
  <si>
    <t xml:space="preserve">Izolace tepelná podlah na sucho, jednovrstvá </t>
  </si>
  <si>
    <t>713 - 4</t>
  </si>
  <si>
    <t>Tepelná izolace stropu sklepa - polystyrén pěnový EPS 100S 100 mm</t>
  </si>
  <si>
    <t>714</t>
  </si>
  <si>
    <t>Izolace akustické a protiotřesové</t>
  </si>
  <si>
    <t>714 - 1</t>
  </si>
  <si>
    <t>Mtž kročejové izolace vč. dodávky tl. 40 mm podlahy 2. NP</t>
  </si>
  <si>
    <t>28375301</t>
  </si>
  <si>
    <t>Izolace kročejová tl.40 mm - podlahy 2. NP</t>
  </si>
  <si>
    <t>762</t>
  </si>
  <si>
    <t>Konstrukce tesařské</t>
  </si>
  <si>
    <t>763 - 1</t>
  </si>
  <si>
    <t xml:space="preserve">Dod + mtž 2x OSB tl. 10 mm </t>
  </si>
  <si>
    <t>763</t>
  </si>
  <si>
    <t>Dřevostavby</t>
  </si>
  <si>
    <t>763163521U00</t>
  </si>
  <si>
    <t xml:space="preserve">SDK podkr svi UW+CW K311 GKF 12,5 - střecha </t>
  </si>
  <si>
    <t>763133310U01</t>
  </si>
  <si>
    <t>SDK podhl zav oc kce D113 GKBI 12,5 stropy 1. NP</t>
  </si>
  <si>
    <t>763133110U00</t>
  </si>
  <si>
    <t xml:space="preserve">SDK podhl zav oc kce D113 GKB 12,5 </t>
  </si>
  <si>
    <t>763133310U00</t>
  </si>
  <si>
    <t>SDK podhl zav oc kce D113 GKBI 12,5 stropy 2. NP</t>
  </si>
  <si>
    <t>763133110U01</t>
  </si>
  <si>
    <t>764</t>
  </si>
  <si>
    <t>Konstrukce klempířské</t>
  </si>
  <si>
    <t>764510440R00</t>
  </si>
  <si>
    <t xml:space="preserve">Oplechování parapetů včetně rohů Ti Zn, rš 250 mm </t>
  </si>
  <si>
    <t>781</t>
  </si>
  <si>
    <t>Obklady keramické</t>
  </si>
  <si>
    <t>781414112U00</t>
  </si>
  <si>
    <t xml:space="preserve">Mtž obklad pórov flex lep -25ks/m2 - povrchy </t>
  </si>
  <si>
    <t>597813620</t>
  </si>
  <si>
    <t>Obkládačka Color One 19,8x19,8 šedá mat - cena bude upřesněna po výběru investorem - povrchy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</si>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</sst>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14" fontId="3" fillId="0" borderId="45" xfId="0" applyNumberFormat="1" applyFont="1" applyBorder="1" applyAlignment="1">
      <alignment horizontal="lef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topLeftCell="A13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74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>
        <f>Rekapitulace!H1</f>
        <v>42036</v>
      </c>
      <c r="D2" s="5" t="str">
        <f>Rekapitulace!G2</f>
        <v>Stavební úpravy RD Pstruží 172</v>
      </c>
      <c r="E2" s="4"/>
      <c r="F2" s="6" t="s">
        <v>1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5" customHeight="1" x14ac:dyDescent="0.2">
      <c r="A5" s="15" t="s">
        <v>78</v>
      </c>
      <c r="B5" s="16"/>
      <c r="C5" s="17" t="s">
        <v>77</v>
      </c>
      <c r="D5" s="18"/>
      <c r="E5" s="19"/>
      <c r="F5" s="11" t="s">
        <v>6</v>
      </c>
      <c r="G5" s="12"/>
    </row>
    <row r="6" spans="1:57" ht="12.95" customHeight="1" x14ac:dyDescent="0.2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57" ht="12.95" customHeight="1" x14ac:dyDescent="0.2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57" x14ac:dyDescent="0.2">
      <c r="A8" s="28" t="s">
        <v>11</v>
      </c>
      <c r="B8" s="11"/>
      <c r="C8" s="201"/>
      <c r="D8" s="201"/>
      <c r="E8" s="202"/>
      <c r="F8" s="29" t="s">
        <v>12</v>
      </c>
      <c r="G8" s="30"/>
      <c r="H8" s="31"/>
      <c r="I8" s="32"/>
    </row>
    <row r="9" spans="1:57" x14ac:dyDescent="0.2">
      <c r="A9" s="28" t="s">
        <v>13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57" x14ac:dyDescent="0.2">
      <c r="A10" s="28" t="s">
        <v>14</v>
      </c>
      <c r="B10" s="11"/>
      <c r="C10" s="201"/>
      <c r="D10" s="201"/>
      <c r="E10" s="201"/>
      <c r="F10" s="35"/>
      <c r="G10" s="36"/>
      <c r="H10" s="37"/>
    </row>
    <row r="11" spans="1:57" ht="13.5" customHeight="1" x14ac:dyDescent="0.2">
      <c r="A11" s="28" t="s">
        <v>15</v>
      </c>
      <c r="B11" s="11"/>
      <c r="C11" s="201"/>
      <c r="D11" s="201"/>
      <c r="E11" s="201"/>
      <c r="F11" s="38" t="s">
        <v>16</v>
      </c>
      <c r="G11" s="39">
        <v>1</v>
      </c>
      <c r="H11" s="34"/>
      <c r="BA11" s="40"/>
      <c r="BB11" s="40"/>
      <c r="BC11" s="40"/>
      <c r="BD11" s="40"/>
      <c r="BE11" s="40"/>
    </row>
    <row r="12" spans="1:57" ht="12.75" customHeight="1" x14ac:dyDescent="0.2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57" ht="28.5" customHeight="1" thickBot="1" x14ac:dyDescent="0.25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25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5" customHeight="1" x14ac:dyDescent="0.2">
      <c r="A15" s="53"/>
      <c r="B15" s="54" t="s">
        <v>22</v>
      </c>
      <c r="C15" s="55">
        <f>HSV</f>
        <v>0</v>
      </c>
      <c r="D15" s="56" t="str">
        <f>Rekapitulace!A22</f>
        <v>Ztížené výrobní podmínky</v>
      </c>
      <c r="E15" s="57"/>
      <c r="F15" s="58"/>
      <c r="G15" s="55">
        <f>Rekapitulace!I22</f>
        <v>0</v>
      </c>
    </row>
    <row r="16" spans="1:57" ht="15.95" customHeight="1" x14ac:dyDescent="0.2">
      <c r="A16" s="53" t="s">
        <v>23</v>
      </c>
      <c r="B16" s="54" t="s">
        <v>24</v>
      </c>
      <c r="C16" s="55">
        <f>PSV</f>
        <v>0</v>
      </c>
      <c r="D16" s="8" t="str">
        <f>Rekapitulace!A23</f>
        <v>Oborová přirážka</v>
      </c>
      <c r="E16" s="59"/>
      <c r="F16" s="60"/>
      <c r="G16" s="55">
        <f>Rekapitulace!I23</f>
        <v>0</v>
      </c>
    </row>
    <row r="17" spans="1:7" ht="15.95" customHeight="1" x14ac:dyDescent="0.2">
      <c r="A17" s="53" t="s">
        <v>25</v>
      </c>
      <c r="B17" s="54" t="s">
        <v>26</v>
      </c>
      <c r="C17" s="55">
        <f>Mont</f>
        <v>0</v>
      </c>
      <c r="D17" s="8" t="str">
        <f>Rekapitulace!A24</f>
        <v>Přesun stavebních kapacit</v>
      </c>
      <c r="E17" s="59"/>
      <c r="F17" s="60"/>
      <c r="G17" s="55">
        <f>Rekapitulace!I24</f>
        <v>0</v>
      </c>
    </row>
    <row r="18" spans="1:7" ht="15.95" customHeight="1" x14ac:dyDescent="0.2">
      <c r="A18" s="61" t="s">
        <v>27</v>
      </c>
      <c r="B18" s="62" t="s">
        <v>28</v>
      </c>
      <c r="C18" s="55">
        <f>Dodavka</f>
        <v>0</v>
      </c>
      <c r="D18" s="8" t="str">
        <f>Rekapitulace!A25</f>
        <v>Mimostaveništní doprava</v>
      </c>
      <c r="E18" s="59"/>
      <c r="F18" s="60"/>
      <c r="G18" s="55">
        <f>Rekapitulace!I25</f>
        <v>0</v>
      </c>
    </row>
    <row r="19" spans="1:7" ht="15.95" customHeight="1" x14ac:dyDescent="0.2">
      <c r="A19" s="63" t="s">
        <v>29</v>
      </c>
      <c r="B19" s="54"/>
      <c r="C19" s="55">
        <f>SUM(C15:C18)</f>
        <v>0</v>
      </c>
      <c r="D19" s="8" t="str">
        <f>Rekapitulace!A26</f>
        <v>Zařízení staveniště</v>
      </c>
      <c r="E19" s="59"/>
      <c r="F19" s="60"/>
      <c r="G19" s="55">
        <f>Rekapitulace!I26</f>
        <v>0</v>
      </c>
    </row>
    <row r="20" spans="1:7" ht="15.95" customHeight="1" x14ac:dyDescent="0.2">
      <c r="A20" s="63"/>
      <c r="B20" s="54"/>
      <c r="C20" s="55"/>
      <c r="D20" s="8" t="str">
        <f>Rekapitulace!A27</f>
        <v>Provoz investora</v>
      </c>
      <c r="E20" s="59"/>
      <c r="F20" s="60"/>
      <c r="G20" s="55">
        <f>Rekapitulace!I27</f>
        <v>0</v>
      </c>
    </row>
    <row r="21" spans="1:7" ht="15.95" customHeight="1" x14ac:dyDescent="0.2">
      <c r="A21" s="63" t="s">
        <v>30</v>
      </c>
      <c r="B21" s="54"/>
      <c r="C21" s="55">
        <f>HZS</f>
        <v>0</v>
      </c>
      <c r="D21" s="8" t="str">
        <f>Rekapitulace!A28</f>
        <v>Kompletační činnost (IČD)</v>
      </c>
      <c r="E21" s="59"/>
      <c r="F21" s="60"/>
      <c r="G21" s="55">
        <f>Rekapitulace!I28</f>
        <v>0</v>
      </c>
    </row>
    <row r="22" spans="1:7" ht="15.95" customHeight="1" x14ac:dyDescent="0.2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 x14ac:dyDescent="0.25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x14ac:dyDescent="0.2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x14ac:dyDescent="0.2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 x14ac:dyDescent="0.2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x14ac:dyDescent="0.2">
      <c r="A27" s="64"/>
      <c r="B27" s="80"/>
      <c r="C27" s="75"/>
      <c r="D27" s="65"/>
      <c r="E27" s="76"/>
      <c r="F27" s="77"/>
      <c r="G27" s="78"/>
    </row>
    <row r="28" spans="1:7" x14ac:dyDescent="0.2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 x14ac:dyDescent="0.2">
      <c r="A29" s="64"/>
      <c r="B29" s="65"/>
      <c r="C29" s="82"/>
      <c r="D29" s="83"/>
      <c r="E29" s="82"/>
      <c r="F29" s="65"/>
      <c r="G29" s="78"/>
    </row>
    <row r="30" spans="1:7" x14ac:dyDescent="0.2">
      <c r="A30" s="84" t="s">
        <v>42</v>
      </c>
      <c r="B30" s="85"/>
      <c r="C30" s="86">
        <v>16</v>
      </c>
      <c r="D30" s="85" t="s">
        <v>43</v>
      </c>
      <c r="E30" s="87"/>
      <c r="F30" s="196">
        <f>C23-F32</f>
        <v>0</v>
      </c>
      <c r="G30" s="197"/>
    </row>
    <row r="31" spans="1:7" x14ac:dyDescent="0.2">
      <c r="A31" s="84" t="s">
        <v>44</v>
      </c>
      <c r="B31" s="85"/>
      <c r="C31" s="86">
        <f>SazbaDPH1</f>
        <v>16</v>
      </c>
      <c r="D31" s="85" t="s">
        <v>45</v>
      </c>
      <c r="E31" s="87"/>
      <c r="F31" s="196">
        <f>ROUND(PRODUCT(F30,C31/100),0)</f>
        <v>0</v>
      </c>
      <c r="G31" s="197"/>
    </row>
    <row r="32" spans="1:7" x14ac:dyDescent="0.2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8" x14ac:dyDescent="0.2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8" s="93" customFormat="1" ht="19.5" customHeight="1" thickBot="1" x14ac:dyDescent="0.3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x14ac:dyDescent="0.2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 x14ac:dyDescent="0.2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 x14ac:dyDescent="0.2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x14ac:dyDescent="0.2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x14ac:dyDescent="0.2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x14ac:dyDescent="0.2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x14ac:dyDescent="0.2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x14ac:dyDescent="0.2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x14ac:dyDescent="0.2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 x14ac:dyDescent="0.2">
      <c r="A45" s="95"/>
      <c r="B45" s="200"/>
      <c r="C45" s="200"/>
      <c r="D45" s="200"/>
      <c r="E45" s="200"/>
      <c r="F45" s="200"/>
      <c r="G45" s="200"/>
      <c r="H45" t="s">
        <v>5</v>
      </c>
    </row>
    <row r="46" spans="1:8" x14ac:dyDescent="0.2">
      <c r="B46" s="195"/>
      <c r="C46" s="195"/>
      <c r="D46" s="195"/>
      <c r="E46" s="195"/>
      <c r="F46" s="195"/>
      <c r="G46" s="195"/>
    </row>
    <row r="47" spans="1:8" x14ac:dyDescent="0.2">
      <c r="B47" s="195"/>
      <c r="C47" s="195"/>
      <c r="D47" s="195"/>
      <c r="E47" s="195"/>
      <c r="F47" s="195"/>
      <c r="G47" s="195"/>
    </row>
    <row r="48" spans="1:8" x14ac:dyDescent="0.2">
      <c r="B48" s="195"/>
      <c r="C48" s="195"/>
      <c r="D48" s="195"/>
      <c r="E48" s="195"/>
      <c r="F48" s="195"/>
      <c r="G48" s="195"/>
    </row>
    <row r="49" spans="2:7" x14ac:dyDescent="0.2">
      <c r="B49" s="195"/>
      <c r="C49" s="195"/>
      <c r="D49" s="195"/>
      <c r="E49" s="195"/>
      <c r="F49" s="195"/>
      <c r="G49" s="195"/>
    </row>
    <row r="50" spans="2:7" x14ac:dyDescent="0.2">
      <c r="B50" s="195"/>
      <c r="C50" s="195"/>
      <c r="D50" s="195"/>
      <c r="E50" s="195"/>
      <c r="F50" s="195"/>
      <c r="G50" s="195"/>
    </row>
    <row r="51" spans="2:7" x14ac:dyDescent="0.2">
      <c r="B51" s="195"/>
      <c r="C51" s="195"/>
      <c r="D51" s="195"/>
      <c r="E51" s="195"/>
      <c r="F51" s="195"/>
      <c r="G51" s="195"/>
    </row>
    <row r="52" spans="2:7" x14ac:dyDescent="0.2">
      <c r="B52" s="195"/>
      <c r="C52" s="195"/>
      <c r="D52" s="195"/>
      <c r="E52" s="195"/>
      <c r="F52" s="195"/>
      <c r="G52" s="195"/>
    </row>
    <row r="53" spans="2:7" x14ac:dyDescent="0.2">
      <c r="B53" s="195"/>
      <c r="C53" s="195"/>
      <c r="D53" s="195"/>
      <c r="E53" s="195"/>
      <c r="F53" s="195"/>
      <c r="G53" s="195"/>
    </row>
    <row r="54" spans="2:7" x14ac:dyDescent="0.2">
      <c r="B54" s="195"/>
      <c r="C54" s="195"/>
      <c r="D54" s="195"/>
      <c r="E54" s="195"/>
      <c r="F54" s="195"/>
      <c r="G54" s="195"/>
    </row>
    <row r="55" spans="2:7" x14ac:dyDescent="0.2">
      <c r="B55" s="195"/>
      <c r="C55" s="195"/>
      <c r="D55" s="195"/>
      <c r="E55" s="195"/>
      <c r="F55" s="195"/>
      <c r="G55" s="19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1"/>
  <sheetViews>
    <sheetView workbookViewId="0">
      <selection activeCell="H30" sqref="H30:I3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6" t="s">
        <v>48</v>
      </c>
      <c r="B1" s="207"/>
      <c r="C1" s="96" t="str">
        <f>CONCATENATE(cislostavby," ",nazevstavby)</f>
        <v>172 Stavební úpravy RD</v>
      </c>
      <c r="D1" s="97"/>
      <c r="E1" s="98"/>
      <c r="F1" s="97"/>
      <c r="G1" s="99" t="s">
        <v>49</v>
      </c>
      <c r="H1" s="190">
        <v>42036</v>
      </c>
      <c r="I1" s="100"/>
    </row>
    <row r="2" spans="1:9" ht="13.5" thickBot="1" x14ac:dyDescent="0.25">
      <c r="A2" s="208" t="s">
        <v>50</v>
      </c>
      <c r="B2" s="209"/>
      <c r="C2" s="101" t="str">
        <f>CONCATENATE(cisloobjektu," ",nazevobjektu)</f>
        <v>01 Stavební úpravy RD</v>
      </c>
      <c r="D2" s="102"/>
      <c r="E2" s="103"/>
      <c r="F2" s="102"/>
      <c r="G2" s="210" t="s">
        <v>79</v>
      </c>
      <c r="H2" s="211"/>
      <c r="I2" s="212"/>
    </row>
    <row r="3" spans="1:9" ht="13.5" thickTop="1" x14ac:dyDescent="0.2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 x14ac:dyDescent="0.25">
      <c r="A4" s="104" t="s">
        <v>51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 x14ac:dyDescent="0.25">
      <c r="A6" s="107"/>
      <c r="B6" s="108" t="s">
        <v>52</v>
      </c>
      <c r="C6" s="108"/>
      <c r="D6" s="109"/>
      <c r="E6" s="110" t="s">
        <v>53</v>
      </c>
      <c r="F6" s="111" t="s">
        <v>54</v>
      </c>
      <c r="G6" s="111" t="s">
        <v>55</v>
      </c>
      <c r="H6" s="111" t="s">
        <v>56</v>
      </c>
      <c r="I6" s="112" t="s">
        <v>30</v>
      </c>
    </row>
    <row r="7" spans="1:9" s="34" customFormat="1" x14ac:dyDescent="0.2">
      <c r="A7" s="191" t="str">
        <f>Položky!B7</f>
        <v>61</v>
      </c>
      <c r="B7" s="113" t="str">
        <f>Položky!C7</f>
        <v>Upravy povrchů vnitřní</v>
      </c>
      <c r="C7" s="65"/>
      <c r="D7" s="114"/>
      <c r="E7" s="192">
        <f>Položky!BA11</f>
        <v>0</v>
      </c>
      <c r="F7" s="193">
        <f>Položky!BB11</f>
        <v>0</v>
      </c>
      <c r="G7" s="193">
        <f>Položky!BC11</f>
        <v>0</v>
      </c>
      <c r="H7" s="193">
        <f>Položky!BD11</f>
        <v>0</v>
      </c>
      <c r="I7" s="194">
        <f>Položky!BE11</f>
        <v>0</v>
      </c>
    </row>
    <row r="8" spans="1:9" s="34" customFormat="1" x14ac:dyDescent="0.2">
      <c r="A8" s="191" t="str">
        <f>Položky!B12</f>
        <v>62</v>
      </c>
      <c r="B8" s="113" t="str">
        <f>Položky!C12</f>
        <v>Úpravy povrchů vnější</v>
      </c>
      <c r="C8" s="65"/>
      <c r="D8" s="114"/>
      <c r="E8" s="192">
        <f>Položky!BA19</f>
        <v>0</v>
      </c>
      <c r="F8" s="193">
        <f>Položky!BB19</f>
        <v>0</v>
      </c>
      <c r="G8" s="193">
        <f>Položky!BC19</f>
        <v>0</v>
      </c>
      <c r="H8" s="193">
        <f>Položky!BD19</f>
        <v>0</v>
      </c>
      <c r="I8" s="194">
        <f>Položky!BE19</f>
        <v>0</v>
      </c>
    </row>
    <row r="9" spans="1:9" s="34" customFormat="1" x14ac:dyDescent="0.2">
      <c r="A9" s="191" t="str">
        <f>Položky!B20</f>
        <v>63</v>
      </c>
      <c r="B9" s="113" t="str">
        <f>Položky!C20</f>
        <v>Podlahy a podlahové konstrukce</v>
      </c>
      <c r="C9" s="65"/>
      <c r="D9" s="114"/>
      <c r="E9" s="192">
        <f>Položky!BA23</f>
        <v>0</v>
      </c>
      <c r="F9" s="193">
        <f>Položky!BB23</f>
        <v>0</v>
      </c>
      <c r="G9" s="193">
        <f>Položky!BC23</f>
        <v>0</v>
      </c>
      <c r="H9" s="193">
        <f>Položky!BD23</f>
        <v>0</v>
      </c>
      <c r="I9" s="194">
        <f>Položky!BE23</f>
        <v>0</v>
      </c>
    </row>
    <row r="10" spans="1:9" s="34" customFormat="1" x14ac:dyDescent="0.2">
      <c r="A10" s="191" t="str">
        <f>Položky!B24</f>
        <v>94</v>
      </c>
      <c r="B10" s="113" t="str">
        <f>Položky!C24</f>
        <v>Lešení a stavební výtahy</v>
      </c>
      <c r="C10" s="65"/>
      <c r="D10" s="114"/>
      <c r="E10" s="192">
        <f>Položky!BA30</f>
        <v>0</v>
      </c>
      <c r="F10" s="193">
        <f>Položky!BB30</f>
        <v>0</v>
      </c>
      <c r="G10" s="193">
        <f>Položky!BC30</f>
        <v>0</v>
      </c>
      <c r="H10" s="193">
        <f>Položky!BD30</f>
        <v>0</v>
      </c>
      <c r="I10" s="194">
        <f>Položky!BE30</f>
        <v>0</v>
      </c>
    </row>
    <row r="11" spans="1:9" s="34" customFormat="1" x14ac:dyDescent="0.2">
      <c r="A11" s="191" t="str">
        <f>Položky!B31</f>
        <v>713</v>
      </c>
      <c r="B11" s="113" t="str">
        <f>Položky!C31</f>
        <v>Izolace tepelné</v>
      </c>
      <c r="C11" s="65"/>
      <c r="D11" s="114"/>
      <c r="E11" s="192">
        <f>Položky!BA42</f>
        <v>0</v>
      </c>
      <c r="F11" s="193">
        <f>Položky!BB42</f>
        <v>0</v>
      </c>
      <c r="G11" s="193">
        <f>Položky!BC42</f>
        <v>0</v>
      </c>
      <c r="H11" s="193">
        <f>Položky!BD42</f>
        <v>0</v>
      </c>
      <c r="I11" s="194">
        <f>Položky!BE42</f>
        <v>0</v>
      </c>
    </row>
    <row r="12" spans="1:9" s="34" customFormat="1" x14ac:dyDescent="0.2">
      <c r="A12" s="191" t="str">
        <f>Položky!B43</f>
        <v>714</v>
      </c>
      <c r="B12" s="113" t="str">
        <f>Položky!C43</f>
        <v>Izolace akustické a protiotřesové</v>
      </c>
      <c r="C12" s="65"/>
      <c r="D12" s="114"/>
      <c r="E12" s="192">
        <f>Položky!BA46</f>
        <v>0</v>
      </c>
      <c r="F12" s="193">
        <f>Položky!BB46</f>
        <v>0</v>
      </c>
      <c r="G12" s="193">
        <f>Položky!BC46</f>
        <v>0</v>
      </c>
      <c r="H12" s="193">
        <f>Položky!BD46</f>
        <v>0</v>
      </c>
      <c r="I12" s="194">
        <f>Položky!BE46</f>
        <v>0</v>
      </c>
    </row>
    <row r="13" spans="1:9" s="34" customFormat="1" x14ac:dyDescent="0.2">
      <c r="A13" s="191" t="str">
        <f>Položky!B47</f>
        <v>762</v>
      </c>
      <c r="B13" s="113" t="str">
        <f>Položky!C47</f>
        <v>Konstrukce tesařské</v>
      </c>
      <c r="C13" s="65"/>
      <c r="D13" s="114"/>
      <c r="E13" s="192">
        <f>Položky!BA49</f>
        <v>0</v>
      </c>
      <c r="F13" s="193">
        <f>Položky!BB49</f>
        <v>0</v>
      </c>
      <c r="G13" s="193">
        <f>Položky!BC49</f>
        <v>0</v>
      </c>
      <c r="H13" s="193">
        <f>Položky!BD49</f>
        <v>0</v>
      </c>
      <c r="I13" s="194">
        <f>Položky!BE49</f>
        <v>0</v>
      </c>
    </row>
    <row r="14" spans="1:9" s="34" customFormat="1" x14ac:dyDescent="0.2">
      <c r="A14" s="191" t="str">
        <f>Položky!B50</f>
        <v>763</v>
      </c>
      <c r="B14" s="113" t="str">
        <f>Položky!C50</f>
        <v>Dřevostavby</v>
      </c>
      <c r="C14" s="65"/>
      <c r="D14" s="114"/>
      <c r="E14" s="192">
        <f>Položky!BA56</f>
        <v>0</v>
      </c>
      <c r="F14" s="193">
        <f>Položky!BB56</f>
        <v>0</v>
      </c>
      <c r="G14" s="193">
        <f>Položky!BC56</f>
        <v>0</v>
      </c>
      <c r="H14" s="193">
        <f>Položky!BD56</f>
        <v>0</v>
      </c>
      <c r="I14" s="194">
        <f>Položky!BE56</f>
        <v>0</v>
      </c>
    </row>
    <row r="15" spans="1:9" s="34" customFormat="1" x14ac:dyDescent="0.2">
      <c r="A15" s="191" t="str">
        <f>Položky!B57</f>
        <v>764</v>
      </c>
      <c r="B15" s="113" t="str">
        <f>Položky!C57</f>
        <v>Konstrukce klempířské</v>
      </c>
      <c r="C15" s="65"/>
      <c r="D15" s="114"/>
      <c r="E15" s="192">
        <f>Položky!BA59</f>
        <v>0</v>
      </c>
      <c r="F15" s="193">
        <f>Položky!BB59</f>
        <v>0</v>
      </c>
      <c r="G15" s="193">
        <f>Položky!BC59</f>
        <v>0</v>
      </c>
      <c r="H15" s="193">
        <f>Položky!BD59</f>
        <v>0</v>
      </c>
      <c r="I15" s="194">
        <f>Položky!BE59</f>
        <v>0</v>
      </c>
    </row>
    <row r="16" spans="1:9" s="34" customFormat="1" ht="13.5" thickBot="1" x14ac:dyDescent="0.25">
      <c r="A16" s="191" t="str">
        <f>Položky!B60</f>
        <v>781</v>
      </c>
      <c r="B16" s="113" t="str">
        <f>Položky!C60</f>
        <v>Obklady keramické</v>
      </c>
      <c r="C16" s="65"/>
      <c r="D16" s="114"/>
      <c r="E16" s="192">
        <f>Položky!BA63</f>
        <v>0</v>
      </c>
      <c r="F16" s="193">
        <f>Položky!BB63</f>
        <v>0</v>
      </c>
      <c r="G16" s="193">
        <f>Položky!BC63</f>
        <v>0</v>
      </c>
      <c r="H16" s="193">
        <f>Položky!BD63</f>
        <v>0</v>
      </c>
      <c r="I16" s="194">
        <f>Položky!BE63</f>
        <v>0</v>
      </c>
    </row>
    <row r="17" spans="1:57" s="121" customFormat="1" ht="13.5" thickBot="1" x14ac:dyDescent="0.25">
      <c r="A17" s="115"/>
      <c r="B17" s="116" t="s">
        <v>57</v>
      </c>
      <c r="C17" s="116"/>
      <c r="D17" s="117"/>
      <c r="E17" s="118">
        <f>SUM(E7:E16)</f>
        <v>0</v>
      </c>
      <c r="F17" s="119">
        <f>SUM(F7:F16)</f>
        <v>0</v>
      </c>
      <c r="G17" s="119">
        <f>SUM(G7:G16)</f>
        <v>0</v>
      </c>
      <c r="H17" s="119">
        <f>SUM(H7:H16)</f>
        <v>0</v>
      </c>
      <c r="I17" s="120">
        <f>SUM(I7:I16)</f>
        <v>0</v>
      </c>
    </row>
    <row r="18" spans="1:57" x14ac:dyDescent="0.2">
      <c r="A18" s="65"/>
      <c r="B18" s="65"/>
      <c r="C18" s="65"/>
      <c r="D18" s="65"/>
      <c r="E18" s="65"/>
      <c r="F18" s="65"/>
      <c r="G18" s="65"/>
      <c r="H18" s="65"/>
      <c r="I18" s="65"/>
    </row>
    <row r="19" spans="1:57" ht="19.5" customHeight="1" x14ac:dyDescent="0.25">
      <c r="A19" s="105" t="s">
        <v>58</v>
      </c>
      <c r="B19" s="105"/>
      <c r="C19" s="105"/>
      <c r="D19" s="105"/>
      <c r="E19" s="105"/>
      <c r="F19" s="105"/>
      <c r="G19" s="122"/>
      <c r="H19" s="105"/>
      <c r="I19" s="105"/>
      <c r="BA19" s="40"/>
      <c r="BB19" s="40"/>
      <c r="BC19" s="40"/>
      <c r="BD19" s="40"/>
      <c r="BE19" s="40"/>
    </row>
    <row r="20" spans="1:57" ht="13.5" thickBot="1" x14ac:dyDescent="0.25">
      <c r="A20" s="76"/>
      <c r="B20" s="76"/>
      <c r="C20" s="76"/>
      <c r="D20" s="76"/>
      <c r="E20" s="76"/>
      <c r="F20" s="76"/>
      <c r="G20" s="76"/>
      <c r="H20" s="76"/>
      <c r="I20" s="76"/>
    </row>
    <row r="21" spans="1:57" x14ac:dyDescent="0.2">
      <c r="A21" s="70" t="s">
        <v>59</v>
      </c>
      <c r="B21" s="71"/>
      <c r="C21" s="71"/>
      <c r="D21" s="123"/>
      <c r="E21" s="124" t="s">
        <v>60</v>
      </c>
      <c r="F21" s="125" t="s">
        <v>61</v>
      </c>
      <c r="G21" s="126" t="s">
        <v>62</v>
      </c>
      <c r="H21" s="127"/>
      <c r="I21" s="128" t="s">
        <v>60</v>
      </c>
    </row>
    <row r="22" spans="1:57" x14ac:dyDescent="0.2">
      <c r="A22" s="63" t="s">
        <v>176</v>
      </c>
      <c r="B22" s="54"/>
      <c r="C22" s="54"/>
      <c r="D22" s="129"/>
      <c r="E22" s="130"/>
      <c r="F22" s="131"/>
      <c r="G22" s="132">
        <f t="shared" ref="G22:G29" si="0">CHOOSE(BA22+1,HSV+PSV,HSV+PSV+Mont,HSV+PSV+Dodavka+Mont,HSV,PSV,Mont,Dodavka,Mont+Dodavka,0)</f>
        <v>0</v>
      </c>
      <c r="H22" s="133"/>
      <c r="I22" s="134">
        <f t="shared" ref="I22:I29" si="1">E22+F22*G22/100</f>
        <v>0</v>
      </c>
      <c r="BA22">
        <v>0</v>
      </c>
    </row>
    <row r="23" spans="1:57" x14ac:dyDescent="0.2">
      <c r="A23" s="63" t="s">
        <v>177</v>
      </c>
      <c r="B23" s="54"/>
      <c r="C23" s="54"/>
      <c r="D23" s="129"/>
      <c r="E23" s="130"/>
      <c r="F23" s="131"/>
      <c r="G23" s="132">
        <f t="shared" si="0"/>
        <v>0</v>
      </c>
      <c r="H23" s="133"/>
      <c r="I23" s="134">
        <f t="shared" si="1"/>
        <v>0</v>
      </c>
      <c r="BA23">
        <v>0</v>
      </c>
    </row>
    <row r="24" spans="1:57" x14ac:dyDescent="0.2">
      <c r="A24" s="63" t="s">
        <v>178</v>
      </c>
      <c r="B24" s="54"/>
      <c r="C24" s="54"/>
      <c r="D24" s="129"/>
      <c r="E24" s="130"/>
      <c r="F24" s="131"/>
      <c r="G24" s="132">
        <f t="shared" si="0"/>
        <v>0</v>
      </c>
      <c r="H24" s="133"/>
      <c r="I24" s="134">
        <f t="shared" si="1"/>
        <v>0</v>
      </c>
      <c r="BA24">
        <v>0</v>
      </c>
    </row>
    <row r="25" spans="1:57" x14ac:dyDescent="0.2">
      <c r="A25" s="63" t="s">
        <v>179</v>
      </c>
      <c r="B25" s="54"/>
      <c r="C25" s="54"/>
      <c r="D25" s="129"/>
      <c r="E25" s="130"/>
      <c r="F25" s="131"/>
      <c r="G25" s="132">
        <f t="shared" si="0"/>
        <v>0</v>
      </c>
      <c r="H25" s="133"/>
      <c r="I25" s="134">
        <f t="shared" si="1"/>
        <v>0</v>
      </c>
      <c r="BA25">
        <v>0</v>
      </c>
    </row>
    <row r="26" spans="1:57" x14ac:dyDescent="0.2">
      <c r="A26" s="63" t="s">
        <v>180</v>
      </c>
      <c r="B26" s="54"/>
      <c r="C26" s="54"/>
      <c r="D26" s="129"/>
      <c r="E26" s="130"/>
      <c r="F26" s="131"/>
      <c r="G26" s="132">
        <f t="shared" si="0"/>
        <v>0</v>
      </c>
      <c r="H26" s="133"/>
      <c r="I26" s="134">
        <f t="shared" si="1"/>
        <v>0</v>
      </c>
      <c r="BA26">
        <v>1</v>
      </c>
    </row>
    <row r="27" spans="1:57" x14ac:dyDescent="0.2">
      <c r="A27" s="63" t="s">
        <v>181</v>
      </c>
      <c r="B27" s="54"/>
      <c r="C27" s="54"/>
      <c r="D27" s="129"/>
      <c r="E27" s="130"/>
      <c r="F27" s="131"/>
      <c r="G27" s="132">
        <f t="shared" si="0"/>
        <v>0</v>
      </c>
      <c r="H27" s="133"/>
      <c r="I27" s="134">
        <f t="shared" si="1"/>
        <v>0</v>
      </c>
      <c r="BA27">
        <v>1</v>
      </c>
    </row>
    <row r="28" spans="1:57" x14ac:dyDescent="0.2">
      <c r="A28" s="63" t="s">
        <v>182</v>
      </c>
      <c r="B28" s="54"/>
      <c r="C28" s="54"/>
      <c r="D28" s="129"/>
      <c r="E28" s="130"/>
      <c r="F28" s="131"/>
      <c r="G28" s="132">
        <f t="shared" si="0"/>
        <v>0</v>
      </c>
      <c r="H28" s="133"/>
      <c r="I28" s="134">
        <f t="shared" si="1"/>
        <v>0</v>
      </c>
      <c r="BA28">
        <v>2</v>
      </c>
    </row>
    <row r="29" spans="1:57" x14ac:dyDescent="0.2">
      <c r="A29" s="63" t="s">
        <v>183</v>
      </c>
      <c r="B29" s="54"/>
      <c r="C29" s="54"/>
      <c r="D29" s="129"/>
      <c r="E29" s="130"/>
      <c r="F29" s="131"/>
      <c r="G29" s="132">
        <f t="shared" si="0"/>
        <v>0</v>
      </c>
      <c r="H29" s="133"/>
      <c r="I29" s="134">
        <f t="shared" si="1"/>
        <v>0</v>
      </c>
      <c r="BA29">
        <v>2</v>
      </c>
    </row>
    <row r="30" spans="1:57" ht="13.5" thickBot="1" x14ac:dyDescent="0.25">
      <c r="A30" s="135"/>
      <c r="B30" s="136" t="s">
        <v>63</v>
      </c>
      <c r="C30" s="137"/>
      <c r="D30" s="138"/>
      <c r="E30" s="139"/>
      <c r="F30" s="140"/>
      <c r="G30" s="140"/>
      <c r="H30" s="213">
        <f>SUM(I22:I29)</f>
        <v>0</v>
      </c>
      <c r="I30" s="214"/>
    </row>
    <row r="32" spans="1:57" x14ac:dyDescent="0.2">
      <c r="B32" s="121"/>
      <c r="F32" s="141"/>
      <c r="G32" s="142"/>
      <c r="H32" s="142"/>
      <c r="I32" s="143"/>
    </row>
    <row r="33" spans="6:9" x14ac:dyDescent="0.2">
      <c r="F33" s="141"/>
      <c r="G33" s="142"/>
      <c r="H33" s="142"/>
      <c r="I33" s="143"/>
    </row>
    <row r="34" spans="6:9" x14ac:dyDescent="0.2">
      <c r="F34" s="141"/>
      <c r="G34" s="142"/>
      <c r="H34" s="142"/>
      <c r="I34" s="143"/>
    </row>
    <row r="35" spans="6:9" x14ac:dyDescent="0.2">
      <c r="F35" s="141"/>
      <c r="G35" s="142"/>
      <c r="H35" s="142"/>
      <c r="I35" s="143"/>
    </row>
    <row r="36" spans="6:9" x14ac:dyDescent="0.2">
      <c r="F36" s="141"/>
      <c r="G36" s="142"/>
      <c r="H36" s="142"/>
      <c r="I36" s="143"/>
    </row>
    <row r="37" spans="6:9" x14ac:dyDescent="0.2">
      <c r="F37" s="141"/>
      <c r="G37" s="142"/>
      <c r="H37" s="142"/>
      <c r="I37" s="143"/>
    </row>
    <row r="38" spans="6:9" x14ac:dyDescent="0.2">
      <c r="F38" s="141"/>
      <c r="G38" s="142"/>
      <c r="H38" s="142"/>
      <c r="I38" s="143"/>
    </row>
    <row r="39" spans="6:9" x14ac:dyDescent="0.2">
      <c r="F39" s="141"/>
      <c r="G39" s="142"/>
      <c r="H39" s="142"/>
      <c r="I39" s="143"/>
    </row>
    <row r="40" spans="6:9" x14ac:dyDescent="0.2">
      <c r="F40" s="141"/>
      <c r="G40" s="142"/>
      <c r="H40" s="142"/>
      <c r="I40" s="143"/>
    </row>
    <row r="41" spans="6:9" x14ac:dyDescent="0.2">
      <c r="F41" s="141"/>
      <c r="G41" s="142"/>
      <c r="H41" s="142"/>
      <c r="I41" s="143"/>
    </row>
    <row r="42" spans="6:9" x14ac:dyDescent="0.2">
      <c r="F42" s="141"/>
      <c r="G42" s="142"/>
      <c r="H42" s="142"/>
      <c r="I42" s="143"/>
    </row>
    <row r="43" spans="6:9" x14ac:dyDescent="0.2">
      <c r="F43" s="141"/>
      <c r="G43" s="142"/>
      <c r="H43" s="142"/>
      <c r="I43" s="143"/>
    </row>
    <row r="44" spans="6:9" x14ac:dyDescent="0.2">
      <c r="F44" s="141"/>
      <c r="G44" s="142"/>
      <c r="H44" s="142"/>
      <c r="I44" s="143"/>
    </row>
    <row r="45" spans="6:9" x14ac:dyDescent="0.2">
      <c r="F45" s="141"/>
      <c r="G45" s="142"/>
      <c r="H45" s="142"/>
      <c r="I45" s="143"/>
    </row>
    <row r="46" spans="6:9" x14ac:dyDescent="0.2">
      <c r="F46" s="141"/>
      <c r="G46" s="142"/>
      <c r="H46" s="142"/>
      <c r="I46" s="143"/>
    </row>
    <row r="47" spans="6:9" x14ac:dyDescent="0.2">
      <c r="F47" s="141"/>
      <c r="G47" s="142"/>
      <c r="H47" s="142"/>
      <c r="I47" s="143"/>
    </row>
    <row r="48" spans="6:9" x14ac:dyDescent="0.2">
      <c r="F48" s="141"/>
      <c r="G48" s="142"/>
      <c r="H48" s="142"/>
      <c r="I48" s="143"/>
    </row>
    <row r="49" spans="6:9" x14ac:dyDescent="0.2">
      <c r="F49" s="141"/>
      <c r="G49" s="142"/>
      <c r="H49" s="142"/>
      <c r="I49" s="143"/>
    </row>
    <row r="50" spans="6:9" x14ac:dyDescent="0.2">
      <c r="F50" s="141"/>
      <c r="G50" s="142"/>
      <c r="H50" s="142"/>
      <c r="I50" s="143"/>
    </row>
    <row r="51" spans="6:9" x14ac:dyDescent="0.2">
      <c r="F51" s="141"/>
      <c r="G51" s="142"/>
      <c r="H51" s="142"/>
      <c r="I51" s="143"/>
    </row>
    <row r="52" spans="6:9" x14ac:dyDescent="0.2">
      <c r="F52" s="141"/>
      <c r="G52" s="142"/>
      <c r="H52" s="142"/>
      <c r="I52" s="143"/>
    </row>
    <row r="53" spans="6:9" x14ac:dyDescent="0.2">
      <c r="F53" s="141"/>
      <c r="G53" s="142"/>
      <c r="H53" s="142"/>
      <c r="I53" s="143"/>
    </row>
    <row r="54" spans="6:9" x14ac:dyDescent="0.2">
      <c r="F54" s="141"/>
      <c r="G54" s="142"/>
      <c r="H54" s="142"/>
      <c r="I54" s="143"/>
    </row>
    <row r="55" spans="6:9" x14ac:dyDescent="0.2">
      <c r="F55" s="141"/>
      <c r="G55" s="142"/>
      <c r="H55" s="142"/>
      <c r="I55" s="143"/>
    </row>
    <row r="56" spans="6:9" x14ac:dyDescent="0.2">
      <c r="F56" s="141"/>
      <c r="G56" s="142"/>
      <c r="H56" s="142"/>
      <c r="I56" s="143"/>
    </row>
    <row r="57" spans="6:9" x14ac:dyDescent="0.2">
      <c r="F57" s="141"/>
      <c r="G57" s="142"/>
      <c r="H57" s="142"/>
      <c r="I57" s="143"/>
    </row>
    <row r="58" spans="6:9" x14ac:dyDescent="0.2">
      <c r="F58" s="141"/>
      <c r="G58" s="142"/>
      <c r="H58" s="142"/>
      <c r="I58" s="143"/>
    </row>
    <row r="59" spans="6:9" x14ac:dyDescent="0.2">
      <c r="F59" s="141"/>
      <c r="G59" s="142"/>
      <c r="H59" s="142"/>
      <c r="I59" s="143"/>
    </row>
    <row r="60" spans="6:9" x14ac:dyDescent="0.2">
      <c r="F60" s="141"/>
      <c r="G60" s="142"/>
      <c r="H60" s="142"/>
      <c r="I60" s="143"/>
    </row>
    <row r="61" spans="6:9" x14ac:dyDescent="0.2">
      <c r="F61" s="141"/>
      <c r="G61" s="142"/>
      <c r="H61" s="142"/>
      <c r="I61" s="143"/>
    </row>
    <row r="62" spans="6:9" x14ac:dyDescent="0.2">
      <c r="F62" s="141"/>
      <c r="G62" s="142"/>
      <c r="H62" s="142"/>
      <c r="I62" s="143"/>
    </row>
    <row r="63" spans="6:9" x14ac:dyDescent="0.2">
      <c r="F63" s="141"/>
      <c r="G63" s="142"/>
      <c r="H63" s="142"/>
      <c r="I63" s="143"/>
    </row>
    <row r="64" spans="6:9" x14ac:dyDescent="0.2">
      <c r="F64" s="141"/>
      <c r="G64" s="142"/>
      <c r="H64" s="142"/>
      <c r="I64" s="143"/>
    </row>
    <row r="65" spans="6:9" x14ac:dyDescent="0.2">
      <c r="F65" s="141"/>
      <c r="G65" s="142"/>
      <c r="H65" s="142"/>
      <c r="I65" s="143"/>
    </row>
    <row r="66" spans="6:9" x14ac:dyDescent="0.2">
      <c r="F66" s="141"/>
      <c r="G66" s="142"/>
      <c r="H66" s="142"/>
      <c r="I66" s="143"/>
    </row>
    <row r="67" spans="6:9" x14ac:dyDescent="0.2">
      <c r="F67" s="141"/>
      <c r="G67" s="142"/>
      <c r="H67" s="142"/>
      <c r="I67" s="143"/>
    </row>
    <row r="68" spans="6:9" x14ac:dyDescent="0.2">
      <c r="F68" s="141"/>
      <c r="G68" s="142"/>
      <c r="H68" s="142"/>
      <c r="I68" s="143"/>
    </row>
    <row r="69" spans="6:9" x14ac:dyDescent="0.2">
      <c r="F69" s="141"/>
      <c r="G69" s="142"/>
      <c r="H69" s="142"/>
      <c r="I69" s="143"/>
    </row>
    <row r="70" spans="6:9" x14ac:dyDescent="0.2">
      <c r="F70" s="141"/>
      <c r="G70" s="142"/>
      <c r="H70" s="142"/>
      <c r="I70" s="143"/>
    </row>
    <row r="71" spans="6:9" x14ac:dyDescent="0.2">
      <c r="F71" s="141"/>
      <c r="G71" s="142"/>
      <c r="H71" s="142"/>
      <c r="I71" s="143"/>
    </row>
    <row r="72" spans="6:9" x14ac:dyDescent="0.2">
      <c r="F72" s="141"/>
      <c r="G72" s="142"/>
      <c r="H72" s="142"/>
      <c r="I72" s="143"/>
    </row>
    <row r="73" spans="6:9" x14ac:dyDescent="0.2">
      <c r="F73" s="141"/>
      <c r="G73" s="142"/>
      <c r="H73" s="142"/>
      <c r="I73" s="143"/>
    </row>
    <row r="74" spans="6:9" x14ac:dyDescent="0.2">
      <c r="F74" s="141"/>
      <c r="G74" s="142"/>
      <c r="H74" s="142"/>
      <c r="I74" s="143"/>
    </row>
    <row r="75" spans="6:9" x14ac:dyDescent="0.2">
      <c r="F75" s="141"/>
      <c r="G75" s="142"/>
      <c r="H75" s="142"/>
      <c r="I75" s="143"/>
    </row>
    <row r="76" spans="6:9" x14ac:dyDescent="0.2">
      <c r="F76" s="141"/>
      <c r="G76" s="142"/>
      <c r="H76" s="142"/>
      <c r="I76" s="143"/>
    </row>
    <row r="77" spans="6:9" x14ac:dyDescent="0.2">
      <c r="F77" s="141"/>
      <c r="G77" s="142"/>
      <c r="H77" s="142"/>
      <c r="I77" s="143"/>
    </row>
    <row r="78" spans="6:9" x14ac:dyDescent="0.2">
      <c r="F78" s="141"/>
      <c r="G78" s="142"/>
      <c r="H78" s="142"/>
      <c r="I78" s="143"/>
    </row>
    <row r="79" spans="6:9" x14ac:dyDescent="0.2">
      <c r="F79" s="141"/>
      <c r="G79" s="142"/>
      <c r="H79" s="142"/>
      <c r="I79" s="143"/>
    </row>
    <row r="80" spans="6:9" x14ac:dyDescent="0.2">
      <c r="F80" s="141"/>
      <c r="G80" s="142"/>
      <c r="H80" s="142"/>
      <c r="I80" s="143"/>
    </row>
    <row r="81" spans="6:9" x14ac:dyDescent="0.2">
      <c r="F81" s="141"/>
      <c r="G81" s="142"/>
      <c r="H81" s="142"/>
      <c r="I81" s="143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36"/>
  <sheetViews>
    <sheetView showGridLines="0" showZeros="0" zoomScaleNormal="100" workbookViewId="0">
      <selection activeCell="A63" sqref="A63:IV65"/>
    </sheetView>
  </sheetViews>
  <sheetFormatPr defaultRowHeight="12.75" x14ac:dyDescent="0.2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84" customWidth="1"/>
    <col min="6" max="6" width="9.85546875" style="144" customWidth="1"/>
    <col min="7" max="7" width="13.85546875" style="144" customWidth="1"/>
    <col min="8" max="11" width="9.140625" style="144"/>
    <col min="12" max="12" width="75.42578125" style="144" customWidth="1"/>
    <col min="13" max="13" width="45.28515625" style="144" customWidth="1"/>
    <col min="14" max="16384" width="9.140625" style="144"/>
  </cols>
  <sheetData>
    <row r="1" spans="1:104" ht="15.75" x14ac:dyDescent="0.25">
      <c r="A1" s="215" t="s">
        <v>75</v>
      </c>
      <c r="B1" s="215"/>
      <c r="C1" s="215"/>
      <c r="D1" s="215"/>
      <c r="E1" s="215"/>
      <c r="F1" s="215"/>
      <c r="G1" s="215"/>
    </row>
    <row r="2" spans="1:104" ht="14.25" customHeight="1" thickBot="1" x14ac:dyDescent="0.25">
      <c r="A2" s="145"/>
      <c r="B2" s="146"/>
      <c r="C2" s="147"/>
      <c r="D2" s="147"/>
      <c r="E2" s="148"/>
      <c r="F2" s="147"/>
      <c r="G2" s="147"/>
    </row>
    <row r="3" spans="1:104" ht="13.5" thickTop="1" x14ac:dyDescent="0.2">
      <c r="A3" s="206" t="s">
        <v>48</v>
      </c>
      <c r="B3" s="207"/>
      <c r="C3" s="96" t="str">
        <f>CONCATENATE(cislostavby," ",nazevstavby)</f>
        <v>172 Stavební úpravy RD</v>
      </c>
      <c r="D3" s="97"/>
      <c r="E3" s="149" t="s">
        <v>64</v>
      </c>
      <c r="F3" s="150">
        <f>Rekapitulace!H1</f>
        <v>42036</v>
      </c>
      <c r="G3" s="151"/>
    </row>
    <row r="4" spans="1:104" ht="13.5" thickBot="1" x14ac:dyDescent="0.25">
      <c r="A4" s="216" t="s">
        <v>50</v>
      </c>
      <c r="B4" s="209"/>
      <c r="C4" s="101" t="str">
        <f>CONCATENATE(cisloobjektu," ",nazevobjektu)</f>
        <v>01 Stavební úpravy RD</v>
      </c>
      <c r="D4" s="102"/>
      <c r="E4" s="217" t="str">
        <f>Rekapitulace!G2</f>
        <v>Stavební úpravy RD Pstruží 172</v>
      </c>
      <c r="F4" s="218"/>
      <c r="G4" s="219"/>
    </row>
    <row r="5" spans="1:104" ht="13.5" thickTop="1" x14ac:dyDescent="0.2">
      <c r="A5" s="152"/>
      <c r="B5" s="145"/>
      <c r="C5" s="145"/>
      <c r="D5" s="145"/>
      <c r="E5" s="153"/>
      <c r="F5" s="145"/>
      <c r="G5" s="154"/>
    </row>
    <row r="6" spans="1:104" x14ac:dyDescent="0.2">
      <c r="A6" s="155" t="s">
        <v>65</v>
      </c>
      <c r="B6" s="156" t="s">
        <v>66</v>
      </c>
      <c r="C6" s="156" t="s">
        <v>67</v>
      </c>
      <c r="D6" s="156" t="s">
        <v>68</v>
      </c>
      <c r="E6" s="157" t="s">
        <v>69</v>
      </c>
      <c r="F6" s="156" t="s">
        <v>70</v>
      </c>
      <c r="G6" s="158" t="s">
        <v>71</v>
      </c>
    </row>
    <row r="7" spans="1:104" x14ac:dyDescent="0.2">
      <c r="A7" s="159" t="s">
        <v>72</v>
      </c>
      <c r="B7" s="160" t="s">
        <v>80</v>
      </c>
      <c r="C7" s="161" t="s">
        <v>81</v>
      </c>
      <c r="D7" s="162"/>
      <c r="E7" s="163"/>
      <c r="F7" s="163"/>
      <c r="G7" s="164"/>
      <c r="H7" s="165"/>
      <c r="I7" s="165"/>
      <c r="O7" s="166">
        <v>1</v>
      </c>
    </row>
    <row r="8" spans="1:104" ht="22.5" x14ac:dyDescent="0.2">
      <c r="A8" s="167">
        <v>1</v>
      </c>
      <c r="B8" s="168" t="s">
        <v>82</v>
      </c>
      <c r="C8" s="169" t="s">
        <v>83</v>
      </c>
      <c r="D8" s="170" t="s">
        <v>84</v>
      </c>
      <c r="E8" s="171">
        <v>218</v>
      </c>
      <c r="F8" s="171">
        <v>0</v>
      </c>
      <c r="G8" s="172">
        <f>E8*F8</f>
        <v>0</v>
      </c>
      <c r="O8" s="166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3">
        <v>1</v>
      </c>
      <c r="CB8" s="173">
        <v>1</v>
      </c>
      <c r="CZ8" s="144">
        <v>2.8910000000000002E-2</v>
      </c>
    </row>
    <row r="9" spans="1:104" ht="22.5" x14ac:dyDescent="0.2">
      <c r="A9" s="167">
        <v>2</v>
      </c>
      <c r="B9" s="168" t="s">
        <v>85</v>
      </c>
      <c r="C9" s="169" t="s">
        <v>86</v>
      </c>
      <c r="D9" s="170" t="s">
        <v>84</v>
      </c>
      <c r="E9" s="171">
        <v>54</v>
      </c>
      <c r="F9" s="171">
        <v>0</v>
      </c>
      <c r="G9" s="172">
        <f>E9*F9</f>
        <v>0</v>
      </c>
      <c r="O9" s="166">
        <v>2</v>
      </c>
      <c r="AA9" s="144">
        <v>1</v>
      </c>
      <c r="AB9" s="144">
        <v>0</v>
      </c>
      <c r="AC9" s="144">
        <v>0</v>
      </c>
      <c r="AZ9" s="144">
        <v>1</v>
      </c>
      <c r="BA9" s="144">
        <f>IF(AZ9=1,G9,0)</f>
        <v>0</v>
      </c>
      <c r="BB9" s="144">
        <f>IF(AZ9=2,G9,0)</f>
        <v>0</v>
      </c>
      <c r="BC9" s="144">
        <f>IF(AZ9=3,G9,0)</f>
        <v>0</v>
      </c>
      <c r="BD9" s="144">
        <f>IF(AZ9=4,G9,0)</f>
        <v>0</v>
      </c>
      <c r="BE9" s="144">
        <f>IF(AZ9=5,G9,0)</f>
        <v>0</v>
      </c>
      <c r="CA9" s="173">
        <v>1</v>
      </c>
      <c r="CB9" s="173">
        <v>0</v>
      </c>
      <c r="CZ9" s="144">
        <v>2.4559999999999998E-2</v>
      </c>
    </row>
    <row r="10" spans="1:104" x14ac:dyDescent="0.2">
      <c r="A10" s="167">
        <v>3</v>
      </c>
      <c r="B10" s="168" t="s">
        <v>87</v>
      </c>
      <c r="C10" s="169" t="s">
        <v>88</v>
      </c>
      <c r="D10" s="170" t="s">
        <v>84</v>
      </c>
      <c r="E10" s="171">
        <v>11</v>
      </c>
      <c r="F10" s="171">
        <v>0</v>
      </c>
      <c r="G10" s="172">
        <f>E10*F10</f>
        <v>0</v>
      </c>
      <c r="O10" s="166">
        <v>2</v>
      </c>
      <c r="AA10" s="144">
        <v>1</v>
      </c>
      <c r="AB10" s="144">
        <v>1</v>
      </c>
      <c r="AC10" s="144">
        <v>1</v>
      </c>
      <c r="AZ10" s="144">
        <v>1</v>
      </c>
      <c r="BA10" s="144">
        <f>IF(AZ10=1,G10,0)</f>
        <v>0</v>
      </c>
      <c r="BB10" s="144">
        <f>IF(AZ10=2,G10,0)</f>
        <v>0</v>
      </c>
      <c r="BC10" s="144">
        <f>IF(AZ10=3,G10,0)</f>
        <v>0</v>
      </c>
      <c r="BD10" s="144">
        <f>IF(AZ10=4,G10,0)</f>
        <v>0</v>
      </c>
      <c r="BE10" s="144">
        <f>IF(AZ10=5,G10,0)</f>
        <v>0</v>
      </c>
      <c r="CA10" s="173">
        <v>1</v>
      </c>
      <c r="CB10" s="173">
        <v>1</v>
      </c>
      <c r="CZ10" s="144">
        <v>3.9E-2</v>
      </c>
    </row>
    <row r="11" spans="1:104" x14ac:dyDescent="0.2">
      <c r="A11" s="174"/>
      <c r="B11" s="175" t="s">
        <v>73</v>
      </c>
      <c r="C11" s="176" t="str">
        <f>CONCATENATE(B7," ",C7)</f>
        <v>61 Upravy povrchů vnitřní</v>
      </c>
      <c r="D11" s="177"/>
      <c r="E11" s="178"/>
      <c r="F11" s="179"/>
      <c r="G11" s="180">
        <f>SUM(G7:G10)</f>
        <v>0</v>
      </c>
      <c r="O11" s="166">
        <v>4</v>
      </c>
      <c r="BA11" s="181">
        <f>SUM(BA7:BA10)</f>
        <v>0</v>
      </c>
      <c r="BB11" s="181">
        <f>SUM(BB7:BB10)</f>
        <v>0</v>
      </c>
      <c r="BC11" s="181">
        <f>SUM(BC7:BC10)</f>
        <v>0</v>
      </c>
      <c r="BD11" s="181">
        <f>SUM(BD7:BD10)</f>
        <v>0</v>
      </c>
      <c r="BE11" s="181">
        <f>SUM(BE7:BE10)</f>
        <v>0</v>
      </c>
    </row>
    <row r="12" spans="1:104" x14ac:dyDescent="0.2">
      <c r="A12" s="159" t="s">
        <v>72</v>
      </c>
      <c r="B12" s="160" t="s">
        <v>89</v>
      </c>
      <c r="C12" s="161" t="s">
        <v>90</v>
      </c>
      <c r="D12" s="162"/>
      <c r="E12" s="163"/>
      <c r="F12" s="163"/>
      <c r="G12" s="164"/>
      <c r="H12" s="165"/>
      <c r="I12" s="165"/>
      <c r="O12" s="166">
        <v>1</v>
      </c>
    </row>
    <row r="13" spans="1:104" x14ac:dyDescent="0.2">
      <c r="A13" s="167">
        <v>4</v>
      </c>
      <c r="B13" s="168" t="s">
        <v>91</v>
      </c>
      <c r="C13" s="169" t="s">
        <v>92</v>
      </c>
      <c r="D13" s="170" t="s">
        <v>84</v>
      </c>
      <c r="E13" s="171">
        <v>38</v>
      </c>
      <c r="F13" s="171">
        <v>0</v>
      </c>
      <c r="G13" s="172">
        <f t="shared" ref="G13:G18" si="0">E13*F13</f>
        <v>0</v>
      </c>
      <c r="O13" s="166">
        <v>2</v>
      </c>
      <c r="AA13" s="144">
        <v>1</v>
      </c>
      <c r="AB13" s="144">
        <v>1</v>
      </c>
      <c r="AC13" s="144">
        <v>1</v>
      </c>
      <c r="AZ13" s="144">
        <v>1</v>
      </c>
      <c r="BA13" s="144">
        <f t="shared" ref="BA13:BA18" si="1">IF(AZ13=1,G13,0)</f>
        <v>0</v>
      </c>
      <c r="BB13" s="144">
        <f t="shared" ref="BB13:BB18" si="2">IF(AZ13=2,G13,0)</f>
        <v>0</v>
      </c>
      <c r="BC13" s="144">
        <f t="shared" ref="BC13:BC18" si="3">IF(AZ13=3,G13,0)</f>
        <v>0</v>
      </c>
      <c r="BD13" s="144">
        <f t="shared" ref="BD13:BD18" si="4">IF(AZ13=4,G13,0)</f>
        <v>0</v>
      </c>
      <c r="BE13" s="144">
        <f t="shared" ref="BE13:BE18" si="5">IF(AZ13=5,G13,0)</f>
        <v>0</v>
      </c>
      <c r="CA13" s="173">
        <v>1</v>
      </c>
      <c r="CB13" s="173">
        <v>1</v>
      </c>
      <c r="CZ13" s="144">
        <v>1E-4</v>
      </c>
    </row>
    <row r="14" spans="1:104" ht="22.5" x14ac:dyDescent="0.2">
      <c r="A14" s="167">
        <v>5</v>
      </c>
      <c r="B14" s="168" t="s">
        <v>93</v>
      </c>
      <c r="C14" s="169" t="s">
        <v>94</v>
      </c>
      <c r="D14" s="170" t="s">
        <v>84</v>
      </c>
      <c r="E14" s="171">
        <v>250</v>
      </c>
      <c r="F14" s="171">
        <v>0</v>
      </c>
      <c r="G14" s="172">
        <f t="shared" si="0"/>
        <v>0</v>
      </c>
      <c r="O14" s="166">
        <v>2</v>
      </c>
      <c r="AA14" s="144">
        <v>12</v>
      </c>
      <c r="AB14" s="144">
        <v>0</v>
      </c>
      <c r="AC14" s="144">
        <v>18</v>
      </c>
      <c r="AZ14" s="144">
        <v>1</v>
      </c>
      <c r="BA14" s="144">
        <f t="shared" si="1"/>
        <v>0</v>
      </c>
      <c r="BB14" s="144">
        <f t="shared" si="2"/>
        <v>0</v>
      </c>
      <c r="BC14" s="144">
        <f t="shared" si="3"/>
        <v>0</v>
      </c>
      <c r="BD14" s="144">
        <f t="shared" si="4"/>
        <v>0</v>
      </c>
      <c r="BE14" s="144">
        <f t="shared" si="5"/>
        <v>0</v>
      </c>
      <c r="CA14" s="173">
        <v>12</v>
      </c>
      <c r="CB14" s="173">
        <v>0</v>
      </c>
      <c r="CZ14" s="144">
        <v>1E-4</v>
      </c>
    </row>
    <row r="15" spans="1:104" x14ac:dyDescent="0.2">
      <c r="A15" s="167">
        <v>6</v>
      </c>
      <c r="B15" s="168" t="s">
        <v>95</v>
      </c>
      <c r="C15" s="169" t="s">
        <v>96</v>
      </c>
      <c r="D15" s="170" t="s">
        <v>84</v>
      </c>
      <c r="E15" s="171">
        <v>250</v>
      </c>
      <c r="F15" s="171">
        <v>0</v>
      </c>
      <c r="G15" s="172">
        <f t="shared" si="0"/>
        <v>0</v>
      </c>
      <c r="O15" s="166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 t="shared" si="1"/>
        <v>0</v>
      </c>
      <c r="BB15" s="144">
        <f t="shared" si="2"/>
        <v>0</v>
      </c>
      <c r="BC15" s="144">
        <f t="shared" si="3"/>
        <v>0</v>
      </c>
      <c r="BD15" s="144">
        <f t="shared" si="4"/>
        <v>0</v>
      </c>
      <c r="BE15" s="144">
        <f t="shared" si="5"/>
        <v>0</v>
      </c>
      <c r="CA15" s="173">
        <v>1</v>
      </c>
      <c r="CB15" s="173">
        <v>1</v>
      </c>
      <c r="CZ15" s="144">
        <v>2.5000000000000001E-3</v>
      </c>
    </row>
    <row r="16" spans="1:104" x14ac:dyDescent="0.2">
      <c r="A16" s="167">
        <v>7</v>
      </c>
      <c r="B16" s="168" t="s">
        <v>97</v>
      </c>
      <c r="C16" s="169" t="s">
        <v>98</v>
      </c>
      <c r="D16" s="170" t="s">
        <v>84</v>
      </c>
      <c r="E16" s="171">
        <v>250</v>
      </c>
      <c r="F16" s="171">
        <v>0</v>
      </c>
      <c r="G16" s="172">
        <f t="shared" si="0"/>
        <v>0</v>
      </c>
      <c r="O16" s="166">
        <v>2</v>
      </c>
      <c r="AA16" s="144">
        <v>1</v>
      </c>
      <c r="AB16" s="144">
        <v>1</v>
      </c>
      <c r="AC16" s="144">
        <v>1</v>
      </c>
      <c r="AZ16" s="144">
        <v>1</v>
      </c>
      <c r="BA16" s="144">
        <f t="shared" si="1"/>
        <v>0</v>
      </c>
      <c r="BB16" s="144">
        <f t="shared" si="2"/>
        <v>0</v>
      </c>
      <c r="BC16" s="144">
        <f t="shared" si="3"/>
        <v>0</v>
      </c>
      <c r="BD16" s="144">
        <f t="shared" si="4"/>
        <v>0</v>
      </c>
      <c r="BE16" s="144">
        <f t="shared" si="5"/>
        <v>0</v>
      </c>
      <c r="CA16" s="173">
        <v>1</v>
      </c>
      <c r="CB16" s="173">
        <v>1</v>
      </c>
      <c r="CZ16" s="144">
        <v>0</v>
      </c>
    </row>
    <row r="17" spans="1:104" x14ac:dyDescent="0.2">
      <c r="A17" s="167">
        <v>8</v>
      </c>
      <c r="B17" s="168" t="s">
        <v>99</v>
      </c>
      <c r="C17" s="169" t="s">
        <v>100</v>
      </c>
      <c r="D17" s="170" t="s">
        <v>101</v>
      </c>
      <c r="E17" s="171">
        <v>42.5</v>
      </c>
      <c r="F17" s="171">
        <v>0</v>
      </c>
      <c r="G17" s="172">
        <f t="shared" si="0"/>
        <v>0</v>
      </c>
      <c r="O17" s="166">
        <v>2</v>
      </c>
      <c r="AA17" s="144">
        <v>12</v>
      </c>
      <c r="AB17" s="144">
        <v>0</v>
      </c>
      <c r="AC17" s="144">
        <v>36</v>
      </c>
      <c r="AZ17" s="144">
        <v>1</v>
      </c>
      <c r="BA17" s="144">
        <f t="shared" si="1"/>
        <v>0</v>
      </c>
      <c r="BB17" s="144">
        <f t="shared" si="2"/>
        <v>0</v>
      </c>
      <c r="BC17" s="144">
        <f t="shared" si="3"/>
        <v>0</v>
      </c>
      <c r="BD17" s="144">
        <f t="shared" si="4"/>
        <v>0</v>
      </c>
      <c r="BE17" s="144">
        <f t="shared" si="5"/>
        <v>0</v>
      </c>
      <c r="CA17" s="173">
        <v>12</v>
      </c>
      <c r="CB17" s="173">
        <v>0</v>
      </c>
      <c r="CZ17" s="144">
        <v>0</v>
      </c>
    </row>
    <row r="18" spans="1:104" x14ac:dyDescent="0.2">
      <c r="A18" s="167">
        <v>9</v>
      </c>
      <c r="B18" s="168" t="s">
        <v>102</v>
      </c>
      <c r="C18" s="169" t="s">
        <v>103</v>
      </c>
      <c r="D18" s="170" t="s">
        <v>101</v>
      </c>
      <c r="E18" s="171">
        <v>48</v>
      </c>
      <c r="F18" s="171">
        <v>0</v>
      </c>
      <c r="G18" s="172">
        <f t="shared" si="0"/>
        <v>0</v>
      </c>
      <c r="O18" s="166">
        <v>2</v>
      </c>
      <c r="AA18" s="144">
        <v>12</v>
      </c>
      <c r="AB18" s="144">
        <v>0</v>
      </c>
      <c r="AC18" s="144">
        <v>37</v>
      </c>
      <c r="AZ18" s="144">
        <v>1</v>
      </c>
      <c r="BA18" s="144">
        <f t="shared" si="1"/>
        <v>0</v>
      </c>
      <c r="BB18" s="144">
        <f t="shared" si="2"/>
        <v>0</v>
      </c>
      <c r="BC18" s="144">
        <f t="shared" si="3"/>
        <v>0</v>
      </c>
      <c r="BD18" s="144">
        <f t="shared" si="4"/>
        <v>0</v>
      </c>
      <c r="BE18" s="144">
        <f t="shared" si="5"/>
        <v>0</v>
      </c>
      <c r="CA18" s="173">
        <v>12</v>
      </c>
      <c r="CB18" s="173">
        <v>0</v>
      </c>
      <c r="CZ18" s="144">
        <v>0</v>
      </c>
    </row>
    <row r="19" spans="1:104" x14ac:dyDescent="0.2">
      <c r="A19" s="174"/>
      <c r="B19" s="175" t="s">
        <v>73</v>
      </c>
      <c r="C19" s="176" t="str">
        <f>CONCATENATE(B12," ",C12)</f>
        <v>62 Úpravy povrchů vnější</v>
      </c>
      <c r="D19" s="177"/>
      <c r="E19" s="178"/>
      <c r="F19" s="179"/>
      <c r="G19" s="180">
        <f>SUM(G12:G18)</f>
        <v>0</v>
      </c>
      <c r="O19" s="166">
        <v>4</v>
      </c>
      <c r="BA19" s="181">
        <f>SUM(BA12:BA18)</f>
        <v>0</v>
      </c>
      <c r="BB19" s="181">
        <f>SUM(BB12:BB18)</f>
        <v>0</v>
      </c>
      <c r="BC19" s="181">
        <f>SUM(BC12:BC18)</f>
        <v>0</v>
      </c>
      <c r="BD19" s="181">
        <f>SUM(BD12:BD18)</f>
        <v>0</v>
      </c>
      <c r="BE19" s="181">
        <f>SUM(BE12:BE18)</f>
        <v>0</v>
      </c>
    </row>
    <row r="20" spans="1:104" x14ac:dyDescent="0.2">
      <c r="A20" s="159" t="s">
        <v>72</v>
      </c>
      <c r="B20" s="160" t="s">
        <v>104</v>
      </c>
      <c r="C20" s="161" t="s">
        <v>105</v>
      </c>
      <c r="D20" s="162"/>
      <c r="E20" s="163"/>
      <c r="F20" s="163"/>
      <c r="G20" s="164"/>
      <c r="H20" s="165"/>
      <c r="I20" s="165"/>
      <c r="O20" s="166">
        <v>1</v>
      </c>
    </row>
    <row r="21" spans="1:104" ht="22.5" x14ac:dyDescent="0.2">
      <c r="A21" s="167">
        <v>10</v>
      </c>
      <c r="B21" s="168" t="s">
        <v>106</v>
      </c>
      <c r="C21" s="169" t="s">
        <v>107</v>
      </c>
      <c r="D21" s="170" t="s">
        <v>108</v>
      </c>
      <c r="E21" s="171">
        <v>1.6</v>
      </c>
      <c r="F21" s="171">
        <v>0</v>
      </c>
      <c r="G21" s="172">
        <f>E21*F21</f>
        <v>0</v>
      </c>
      <c r="O21" s="166">
        <v>2</v>
      </c>
      <c r="AA21" s="144">
        <v>1</v>
      </c>
      <c r="AB21" s="144">
        <v>1</v>
      </c>
      <c r="AC21" s="144">
        <v>1</v>
      </c>
      <c r="AZ21" s="144">
        <v>1</v>
      </c>
      <c r="BA21" s="144">
        <f>IF(AZ21=1,G21,0)</f>
        <v>0</v>
      </c>
      <c r="BB21" s="144">
        <f>IF(AZ21=2,G21,0)</f>
        <v>0</v>
      </c>
      <c r="BC21" s="144">
        <f>IF(AZ21=3,G21,0)</f>
        <v>0</v>
      </c>
      <c r="BD21" s="144">
        <f>IF(AZ21=4,G21,0)</f>
        <v>0</v>
      </c>
      <c r="BE21" s="144">
        <f>IF(AZ21=5,G21,0)</f>
        <v>0</v>
      </c>
      <c r="CA21" s="173">
        <v>1</v>
      </c>
      <c r="CB21" s="173">
        <v>1</v>
      </c>
      <c r="CZ21" s="144">
        <v>2.3734999999999999</v>
      </c>
    </row>
    <row r="22" spans="1:104" ht="22.5" x14ac:dyDescent="0.2">
      <c r="A22" s="167">
        <v>11</v>
      </c>
      <c r="B22" s="168" t="s">
        <v>109</v>
      </c>
      <c r="C22" s="169" t="s">
        <v>110</v>
      </c>
      <c r="D22" s="170" t="s">
        <v>84</v>
      </c>
      <c r="E22" s="171">
        <v>75</v>
      </c>
      <c r="F22" s="171">
        <v>0</v>
      </c>
      <c r="G22" s="172">
        <f>E22*F22</f>
        <v>0</v>
      </c>
      <c r="O22" s="166">
        <v>2</v>
      </c>
      <c r="AA22" s="144">
        <v>1</v>
      </c>
      <c r="AB22" s="144">
        <v>1</v>
      </c>
      <c r="AC22" s="144">
        <v>1</v>
      </c>
      <c r="AZ22" s="144">
        <v>1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73">
        <v>1</v>
      </c>
      <c r="CB22" s="173">
        <v>1</v>
      </c>
      <c r="CZ22" s="144">
        <v>7.954E-2</v>
      </c>
    </row>
    <row r="23" spans="1:104" x14ac:dyDescent="0.2">
      <c r="A23" s="174"/>
      <c r="B23" s="175" t="s">
        <v>73</v>
      </c>
      <c r="C23" s="176" t="str">
        <f>CONCATENATE(B20," ",C20)</f>
        <v>63 Podlahy a podlahové konstrukce</v>
      </c>
      <c r="D23" s="177"/>
      <c r="E23" s="178"/>
      <c r="F23" s="179"/>
      <c r="G23" s="180">
        <f>SUM(G20:G22)</f>
        <v>0</v>
      </c>
      <c r="O23" s="166">
        <v>4</v>
      </c>
      <c r="BA23" s="181">
        <f>SUM(BA20:BA22)</f>
        <v>0</v>
      </c>
      <c r="BB23" s="181">
        <f>SUM(BB20:BB22)</f>
        <v>0</v>
      </c>
      <c r="BC23" s="181">
        <f>SUM(BC20:BC22)</f>
        <v>0</v>
      </c>
      <c r="BD23" s="181">
        <f>SUM(BD20:BD22)</f>
        <v>0</v>
      </c>
      <c r="BE23" s="181">
        <f>SUM(BE20:BE22)</f>
        <v>0</v>
      </c>
    </row>
    <row r="24" spans="1:104" x14ac:dyDescent="0.2">
      <c r="A24" s="159" t="s">
        <v>72</v>
      </c>
      <c r="B24" s="160" t="s">
        <v>111</v>
      </c>
      <c r="C24" s="161" t="s">
        <v>112</v>
      </c>
      <c r="D24" s="162"/>
      <c r="E24" s="163"/>
      <c r="F24" s="163"/>
      <c r="G24" s="164"/>
      <c r="H24" s="165"/>
      <c r="I24" s="165"/>
      <c r="O24" s="166">
        <v>1</v>
      </c>
    </row>
    <row r="25" spans="1:104" x14ac:dyDescent="0.2">
      <c r="A25" s="167">
        <v>12</v>
      </c>
      <c r="B25" s="168" t="s">
        <v>113</v>
      </c>
      <c r="C25" s="169" t="s">
        <v>114</v>
      </c>
      <c r="D25" s="170" t="s">
        <v>84</v>
      </c>
      <c r="E25" s="171">
        <v>250</v>
      </c>
      <c r="F25" s="171">
        <v>0</v>
      </c>
      <c r="G25" s="172">
        <f>E25*F25</f>
        <v>0</v>
      </c>
      <c r="O25" s="166">
        <v>2</v>
      </c>
      <c r="AA25" s="144">
        <v>1</v>
      </c>
      <c r="AB25" s="144">
        <v>1</v>
      </c>
      <c r="AC25" s="144">
        <v>1</v>
      </c>
      <c r="AZ25" s="144">
        <v>1</v>
      </c>
      <c r="BA25" s="144">
        <f>IF(AZ25=1,G25,0)</f>
        <v>0</v>
      </c>
      <c r="BB25" s="144">
        <f>IF(AZ25=2,G25,0)</f>
        <v>0</v>
      </c>
      <c r="BC25" s="144">
        <f>IF(AZ25=3,G25,0)</f>
        <v>0</v>
      </c>
      <c r="BD25" s="144">
        <f>IF(AZ25=4,G25,0)</f>
        <v>0</v>
      </c>
      <c r="BE25" s="144">
        <f>IF(AZ25=5,G25,0)</f>
        <v>0</v>
      </c>
      <c r="CA25" s="173">
        <v>1</v>
      </c>
      <c r="CB25" s="173">
        <v>1</v>
      </c>
      <c r="CZ25" s="144">
        <v>3.338E-2</v>
      </c>
    </row>
    <row r="26" spans="1:104" x14ac:dyDescent="0.2">
      <c r="A26" s="167">
        <v>13</v>
      </c>
      <c r="B26" s="168" t="s">
        <v>115</v>
      </c>
      <c r="C26" s="169" t="s">
        <v>116</v>
      </c>
      <c r="D26" s="170" t="s">
        <v>84</v>
      </c>
      <c r="E26" s="171">
        <v>250</v>
      </c>
      <c r="F26" s="171">
        <v>0</v>
      </c>
      <c r="G26" s="172">
        <f>E26*F26</f>
        <v>0</v>
      </c>
      <c r="O26" s="166">
        <v>2</v>
      </c>
      <c r="AA26" s="144">
        <v>1</v>
      </c>
      <c r="AB26" s="144">
        <v>1</v>
      </c>
      <c r="AC26" s="144">
        <v>1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73">
        <v>1</v>
      </c>
      <c r="CB26" s="173">
        <v>1</v>
      </c>
      <c r="CZ26" s="144">
        <v>0</v>
      </c>
    </row>
    <row r="27" spans="1:104" x14ac:dyDescent="0.2">
      <c r="A27" s="167">
        <v>14</v>
      </c>
      <c r="B27" s="168" t="s">
        <v>117</v>
      </c>
      <c r="C27" s="169" t="s">
        <v>118</v>
      </c>
      <c r="D27" s="170" t="s">
        <v>84</v>
      </c>
      <c r="E27" s="171">
        <v>250</v>
      </c>
      <c r="F27" s="171">
        <v>0</v>
      </c>
      <c r="G27" s="172">
        <f>E27*F27</f>
        <v>0</v>
      </c>
      <c r="O27" s="166">
        <v>2</v>
      </c>
      <c r="AA27" s="144">
        <v>1</v>
      </c>
      <c r="AB27" s="144">
        <v>1</v>
      </c>
      <c r="AC27" s="144">
        <v>1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73">
        <v>1</v>
      </c>
      <c r="CB27" s="173">
        <v>1</v>
      </c>
      <c r="CZ27" s="144">
        <v>0</v>
      </c>
    </row>
    <row r="28" spans="1:104" x14ac:dyDescent="0.2">
      <c r="A28" s="167">
        <v>15</v>
      </c>
      <c r="B28" s="168" t="s">
        <v>119</v>
      </c>
      <c r="C28" s="169" t="s">
        <v>120</v>
      </c>
      <c r="D28" s="170" t="s">
        <v>84</v>
      </c>
      <c r="E28" s="171">
        <v>65</v>
      </c>
      <c r="F28" s="171">
        <v>0</v>
      </c>
      <c r="G28" s="172">
        <f>E28*F28</f>
        <v>0</v>
      </c>
      <c r="O28" s="166">
        <v>2</v>
      </c>
      <c r="AA28" s="144">
        <v>1</v>
      </c>
      <c r="AB28" s="144">
        <v>1</v>
      </c>
      <c r="AC28" s="144">
        <v>1</v>
      </c>
      <c r="AZ28" s="144">
        <v>1</v>
      </c>
      <c r="BA28" s="144">
        <f>IF(AZ28=1,G28,0)</f>
        <v>0</v>
      </c>
      <c r="BB28" s="144">
        <f>IF(AZ28=2,G28,0)</f>
        <v>0</v>
      </c>
      <c r="BC28" s="144">
        <f>IF(AZ28=3,G28,0)</f>
        <v>0</v>
      </c>
      <c r="BD28" s="144">
        <f>IF(AZ28=4,G28,0)</f>
        <v>0</v>
      </c>
      <c r="BE28" s="144">
        <f>IF(AZ28=5,G28,0)</f>
        <v>0</v>
      </c>
      <c r="CA28" s="173">
        <v>1</v>
      </c>
      <c r="CB28" s="173">
        <v>1</v>
      </c>
      <c r="CZ28" s="144">
        <v>4.0629999999999999E-2</v>
      </c>
    </row>
    <row r="29" spans="1:104" x14ac:dyDescent="0.2">
      <c r="A29" s="167">
        <v>16</v>
      </c>
      <c r="B29" s="168" t="s">
        <v>121</v>
      </c>
      <c r="C29" s="169" t="s">
        <v>122</v>
      </c>
      <c r="D29" s="170" t="s">
        <v>84</v>
      </c>
      <c r="E29" s="171">
        <v>65</v>
      </c>
      <c r="F29" s="171">
        <v>0</v>
      </c>
      <c r="G29" s="172">
        <f>E29*F29</f>
        <v>0</v>
      </c>
      <c r="O29" s="166">
        <v>2</v>
      </c>
      <c r="AA29" s="144">
        <v>1</v>
      </c>
      <c r="AB29" s="144">
        <v>1</v>
      </c>
      <c r="AC29" s="144">
        <v>1</v>
      </c>
      <c r="AZ29" s="144">
        <v>1</v>
      </c>
      <c r="BA29" s="144">
        <f>IF(AZ29=1,G29,0)</f>
        <v>0</v>
      </c>
      <c r="BB29" s="144">
        <f>IF(AZ29=2,G29,0)</f>
        <v>0</v>
      </c>
      <c r="BC29" s="144">
        <f>IF(AZ29=3,G29,0)</f>
        <v>0</v>
      </c>
      <c r="BD29" s="144">
        <f>IF(AZ29=4,G29,0)</f>
        <v>0</v>
      </c>
      <c r="BE29" s="144">
        <f>IF(AZ29=5,G29,0)</f>
        <v>0</v>
      </c>
      <c r="CA29" s="173">
        <v>1</v>
      </c>
      <c r="CB29" s="173">
        <v>1</v>
      </c>
      <c r="CZ29" s="144">
        <v>4.0629999999999999E-2</v>
      </c>
    </row>
    <row r="30" spans="1:104" x14ac:dyDescent="0.2">
      <c r="A30" s="174"/>
      <c r="B30" s="175" t="s">
        <v>73</v>
      </c>
      <c r="C30" s="176" t="str">
        <f>CONCATENATE(B24," ",C24)</f>
        <v>94 Lešení a stavební výtahy</v>
      </c>
      <c r="D30" s="177"/>
      <c r="E30" s="178"/>
      <c r="F30" s="179"/>
      <c r="G30" s="180">
        <f>SUM(G24:G29)</f>
        <v>0</v>
      </c>
      <c r="O30" s="166">
        <v>4</v>
      </c>
      <c r="BA30" s="181">
        <f>SUM(BA24:BA29)</f>
        <v>0</v>
      </c>
      <c r="BB30" s="181">
        <f>SUM(BB24:BB29)</f>
        <v>0</v>
      </c>
      <c r="BC30" s="181">
        <f>SUM(BC24:BC29)</f>
        <v>0</v>
      </c>
      <c r="BD30" s="181">
        <f>SUM(BD24:BD29)</f>
        <v>0</v>
      </c>
      <c r="BE30" s="181">
        <f>SUM(BE24:BE29)</f>
        <v>0</v>
      </c>
    </row>
    <row r="31" spans="1:104" x14ac:dyDescent="0.2">
      <c r="A31" s="159" t="s">
        <v>72</v>
      </c>
      <c r="B31" s="160" t="s">
        <v>123</v>
      </c>
      <c r="C31" s="161" t="s">
        <v>124</v>
      </c>
      <c r="D31" s="162"/>
      <c r="E31" s="163"/>
      <c r="F31" s="163"/>
      <c r="G31" s="164"/>
      <c r="H31" s="165"/>
      <c r="I31" s="165"/>
      <c r="O31" s="166">
        <v>1</v>
      </c>
    </row>
    <row r="32" spans="1:104" x14ac:dyDescent="0.2">
      <c r="A32" s="167">
        <v>17</v>
      </c>
      <c r="B32" s="168" t="s">
        <v>125</v>
      </c>
      <c r="C32" s="169" t="s">
        <v>126</v>
      </c>
      <c r="D32" s="170" t="s">
        <v>84</v>
      </c>
      <c r="E32" s="171">
        <v>250</v>
      </c>
      <c r="F32" s="171">
        <v>0</v>
      </c>
      <c r="G32" s="172">
        <f t="shared" ref="G32:G41" si="6">E32*F32</f>
        <v>0</v>
      </c>
      <c r="O32" s="166">
        <v>2</v>
      </c>
      <c r="AA32" s="144">
        <v>1</v>
      </c>
      <c r="AB32" s="144">
        <v>7</v>
      </c>
      <c r="AC32" s="144">
        <v>7</v>
      </c>
      <c r="AZ32" s="144">
        <v>2</v>
      </c>
      <c r="BA32" s="144">
        <f t="shared" ref="BA32:BA41" si="7">IF(AZ32=1,G32,0)</f>
        <v>0</v>
      </c>
      <c r="BB32" s="144">
        <f t="shared" ref="BB32:BB41" si="8">IF(AZ32=2,G32,0)</f>
        <v>0</v>
      </c>
      <c r="BC32" s="144">
        <f t="shared" ref="BC32:BC41" si="9">IF(AZ32=3,G32,0)</f>
        <v>0</v>
      </c>
      <c r="BD32" s="144">
        <f t="shared" ref="BD32:BD41" si="10">IF(AZ32=4,G32,0)</f>
        <v>0</v>
      </c>
      <c r="BE32" s="144">
        <f t="shared" ref="BE32:BE41" si="11">IF(AZ32=5,G32,0)</f>
        <v>0</v>
      </c>
      <c r="CA32" s="173">
        <v>1</v>
      </c>
      <c r="CB32" s="173">
        <v>7</v>
      </c>
      <c r="CZ32" s="144">
        <v>0</v>
      </c>
    </row>
    <row r="33" spans="1:104" x14ac:dyDescent="0.2">
      <c r="A33" s="167">
        <v>18</v>
      </c>
      <c r="B33" s="168" t="s">
        <v>127</v>
      </c>
      <c r="C33" s="169" t="s">
        <v>128</v>
      </c>
      <c r="D33" s="170" t="s">
        <v>84</v>
      </c>
      <c r="E33" s="171">
        <v>250</v>
      </c>
      <c r="F33" s="171">
        <v>0</v>
      </c>
      <c r="G33" s="172">
        <f t="shared" si="6"/>
        <v>0</v>
      </c>
      <c r="O33" s="166">
        <v>2</v>
      </c>
      <c r="AA33" s="144">
        <v>3</v>
      </c>
      <c r="AB33" s="144">
        <v>7</v>
      </c>
      <c r="AC33" s="144">
        <v>2837593905</v>
      </c>
      <c r="AZ33" s="144">
        <v>2</v>
      </c>
      <c r="BA33" s="144">
        <f t="shared" si="7"/>
        <v>0</v>
      </c>
      <c r="BB33" s="144">
        <f t="shared" si="8"/>
        <v>0</v>
      </c>
      <c r="BC33" s="144">
        <f t="shared" si="9"/>
        <v>0</v>
      </c>
      <c r="BD33" s="144">
        <f t="shared" si="10"/>
        <v>0</v>
      </c>
      <c r="BE33" s="144">
        <f t="shared" si="11"/>
        <v>0</v>
      </c>
      <c r="CA33" s="173">
        <v>3</v>
      </c>
      <c r="CB33" s="173">
        <v>7</v>
      </c>
      <c r="CZ33" s="144">
        <v>3.5000000000000001E-3</v>
      </c>
    </row>
    <row r="34" spans="1:104" x14ac:dyDescent="0.2">
      <c r="A34" s="167">
        <v>19</v>
      </c>
      <c r="B34" s="168" t="s">
        <v>129</v>
      </c>
      <c r="C34" s="169" t="s">
        <v>130</v>
      </c>
      <c r="D34" s="170" t="s">
        <v>84</v>
      </c>
      <c r="E34" s="171">
        <v>110</v>
      </c>
      <c r="F34" s="171">
        <v>0</v>
      </c>
      <c r="G34" s="172">
        <f t="shared" si="6"/>
        <v>0</v>
      </c>
      <c r="O34" s="166">
        <v>2</v>
      </c>
      <c r="AA34" s="144">
        <v>12</v>
      </c>
      <c r="AB34" s="144">
        <v>0</v>
      </c>
      <c r="AC34" s="144">
        <v>12</v>
      </c>
      <c r="AZ34" s="144">
        <v>2</v>
      </c>
      <c r="BA34" s="144">
        <f t="shared" si="7"/>
        <v>0</v>
      </c>
      <c r="BB34" s="144">
        <f t="shared" si="8"/>
        <v>0</v>
      </c>
      <c r="BC34" s="144">
        <f t="shared" si="9"/>
        <v>0</v>
      </c>
      <c r="BD34" s="144">
        <f t="shared" si="10"/>
        <v>0</v>
      </c>
      <c r="BE34" s="144">
        <f t="shared" si="11"/>
        <v>0</v>
      </c>
      <c r="CA34" s="173">
        <v>12</v>
      </c>
      <c r="CB34" s="173">
        <v>0</v>
      </c>
      <c r="CZ34" s="144">
        <v>0</v>
      </c>
    </row>
    <row r="35" spans="1:104" x14ac:dyDescent="0.2">
      <c r="A35" s="167">
        <v>20</v>
      </c>
      <c r="B35" s="168" t="s">
        <v>131</v>
      </c>
      <c r="C35" s="169" t="s">
        <v>132</v>
      </c>
      <c r="D35" s="170" t="s">
        <v>84</v>
      </c>
      <c r="E35" s="171">
        <v>110</v>
      </c>
      <c r="F35" s="171">
        <v>0</v>
      </c>
      <c r="G35" s="172">
        <f t="shared" si="6"/>
        <v>0</v>
      </c>
      <c r="O35" s="166">
        <v>2</v>
      </c>
      <c r="AA35" s="144">
        <v>12</v>
      </c>
      <c r="AB35" s="144">
        <v>0</v>
      </c>
      <c r="AC35" s="144">
        <v>13</v>
      </c>
      <c r="AZ35" s="144">
        <v>2</v>
      </c>
      <c r="BA35" s="144">
        <f t="shared" si="7"/>
        <v>0</v>
      </c>
      <c r="BB35" s="144">
        <f t="shared" si="8"/>
        <v>0</v>
      </c>
      <c r="BC35" s="144">
        <f t="shared" si="9"/>
        <v>0</v>
      </c>
      <c r="BD35" s="144">
        <f t="shared" si="10"/>
        <v>0</v>
      </c>
      <c r="BE35" s="144">
        <f t="shared" si="11"/>
        <v>0</v>
      </c>
      <c r="CA35" s="173">
        <v>12</v>
      </c>
      <c r="CB35" s="173">
        <v>0</v>
      </c>
      <c r="CZ35" s="144">
        <v>0</v>
      </c>
    </row>
    <row r="36" spans="1:104" ht="22.5" x14ac:dyDescent="0.2">
      <c r="A36" s="167">
        <v>21</v>
      </c>
      <c r="B36" s="168" t="s">
        <v>133</v>
      </c>
      <c r="C36" s="169" t="s">
        <v>134</v>
      </c>
      <c r="D36" s="170" t="s">
        <v>84</v>
      </c>
      <c r="E36" s="171">
        <v>110</v>
      </c>
      <c r="F36" s="171">
        <v>0</v>
      </c>
      <c r="G36" s="172">
        <f t="shared" si="6"/>
        <v>0</v>
      </c>
      <c r="O36" s="166">
        <v>2</v>
      </c>
      <c r="AA36" s="144">
        <v>1</v>
      </c>
      <c r="AB36" s="144">
        <v>7</v>
      </c>
      <c r="AC36" s="144">
        <v>7</v>
      </c>
      <c r="AZ36" s="144">
        <v>2</v>
      </c>
      <c r="BA36" s="144">
        <f t="shared" si="7"/>
        <v>0</v>
      </c>
      <c r="BB36" s="144">
        <f t="shared" si="8"/>
        <v>0</v>
      </c>
      <c r="BC36" s="144">
        <f t="shared" si="9"/>
        <v>0</v>
      </c>
      <c r="BD36" s="144">
        <f t="shared" si="10"/>
        <v>0</v>
      </c>
      <c r="BE36" s="144">
        <f t="shared" si="11"/>
        <v>0</v>
      </c>
      <c r="CA36" s="173">
        <v>1</v>
      </c>
      <c r="CB36" s="173">
        <v>7</v>
      </c>
      <c r="CZ36" s="144">
        <v>2.0000000000000002E-5</v>
      </c>
    </row>
    <row r="37" spans="1:104" ht="22.5" x14ac:dyDescent="0.2">
      <c r="A37" s="167">
        <v>22</v>
      </c>
      <c r="B37" s="168" t="s">
        <v>135</v>
      </c>
      <c r="C37" s="169" t="s">
        <v>136</v>
      </c>
      <c r="D37" s="170" t="s">
        <v>84</v>
      </c>
      <c r="E37" s="171">
        <v>25</v>
      </c>
      <c r="F37" s="171">
        <v>0</v>
      </c>
      <c r="G37" s="172">
        <f t="shared" si="6"/>
        <v>0</v>
      </c>
      <c r="O37" s="166">
        <v>2</v>
      </c>
      <c r="AA37" s="144">
        <v>1</v>
      </c>
      <c r="AB37" s="144">
        <v>7</v>
      </c>
      <c r="AC37" s="144">
        <v>7</v>
      </c>
      <c r="AZ37" s="144">
        <v>2</v>
      </c>
      <c r="BA37" s="144">
        <f t="shared" si="7"/>
        <v>0</v>
      </c>
      <c r="BB37" s="144">
        <f t="shared" si="8"/>
        <v>0</v>
      </c>
      <c r="BC37" s="144">
        <f t="shared" si="9"/>
        <v>0</v>
      </c>
      <c r="BD37" s="144">
        <f t="shared" si="10"/>
        <v>0</v>
      </c>
      <c r="BE37" s="144">
        <f t="shared" si="11"/>
        <v>0</v>
      </c>
      <c r="CA37" s="173">
        <v>1</v>
      </c>
      <c r="CB37" s="173">
        <v>7</v>
      </c>
      <c r="CZ37" s="144">
        <v>0</v>
      </c>
    </row>
    <row r="38" spans="1:104" x14ac:dyDescent="0.2">
      <c r="A38" s="167">
        <v>23</v>
      </c>
      <c r="B38" s="168" t="s">
        <v>137</v>
      </c>
      <c r="C38" s="169" t="s">
        <v>138</v>
      </c>
      <c r="D38" s="170" t="s">
        <v>84</v>
      </c>
      <c r="E38" s="171">
        <v>25</v>
      </c>
      <c r="F38" s="171">
        <v>0</v>
      </c>
      <c r="G38" s="172">
        <f t="shared" si="6"/>
        <v>0</v>
      </c>
      <c r="O38" s="166">
        <v>2</v>
      </c>
      <c r="AA38" s="144">
        <v>1</v>
      </c>
      <c r="AB38" s="144">
        <v>7</v>
      </c>
      <c r="AC38" s="144">
        <v>7</v>
      </c>
      <c r="AZ38" s="144">
        <v>2</v>
      </c>
      <c r="BA38" s="144">
        <f t="shared" si="7"/>
        <v>0</v>
      </c>
      <c r="BB38" s="144">
        <f t="shared" si="8"/>
        <v>0</v>
      </c>
      <c r="BC38" s="144">
        <f t="shared" si="9"/>
        <v>0</v>
      </c>
      <c r="BD38" s="144">
        <f t="shared" si="10"/>
        <v>0</v>
      </c>
      <c r="BE38" s="144">
        <f t="shared" si="11"/>
        <v>0</v>
      </c>
      <c r="CA38" s="173">
        <v>1</v>
      </c>
      <c r="CB38" s="173">
        <v>7</v>
      </c>
      <c r="CZ38" s="144">
        <v>0</v>
      </c>
    </row>
    <row r="39" spans="1:104" x14ac:dyDescent="0.2">
      <c r="A39" s="167">
        <v>24</v>
      </c>
      <c r="B39" s="168" t="s">
        <v>139</v>
      </c>
      <c r="C39" s="169" t="s">
        <v>140</v>
      </c>
      <c r="D39" s="170" t="s">
        <v>84</v>
      </c>
      <c r="E39" s="171">
        <v>50</v>
      </c>
      <c r="F39" s="171">
        <v>0</v>
      </c>
      <c r="G39" s="172">
        <f t="shared" si="6"/>
        <v>0</v>
      </c>
      <c r="O39" s="166">
        <v>2</v>
      </c>
      <c r="AA39" s="144">
        <v>3</v>
      </c>
      <c r="AB39" s="144">
        <v>7</v>
      </c>
      <c r="AC39" s="144">
        <v>28375933</v>
      </c>
      <c r="AZ39" s="144">
        <v>2</v>
      </c>
      <c r="BA39" s="144">
        <f t="shared" si="7"/>
        <v>0</v>
      </c>
      <c r="BB39" s="144">
        <f t="shared" si="8"/>
        <v>0</v>
      </c>
      <c r="BC39" s="144">
        <f t="shared" si="9"/>
        <v>0</v>
      </c>
      <c r="BD39" s="144">
        <f t="shared" si="10"/>
        <v>0</v>
      </c>
      <c r="BE39" s="144">
        <f t="shared" si="11"/>
        <v>0</v>
      </c>
      <c r="CA39" s="173">
        <v>3</v>
      </c>
      <c r="CB39" s="173">
        <v>7</v>
      </c>
      <c r="CZ39" s="144">
        <v>8.8000000000000003E-4</v>
      </c>
    </row>
    <row r="40" spans="1:104" x14ac:dyDescent="0.2">
      <c r="A40" s="167">
        <v>25</v>
      </c>
      <c r="B40" s="168" t="s">
        <v>141</v>
      </c>
      <c r="C40" s="169" t="s">
        <v>142</v>
      </c>
      <c r="D40" s="170" t="s">
        <v>84</v>
      </c>
      <c r="E40" s="171">
        <v>50</v>
      </c>
      <c r="F40" s="171">
        <v>0</v>
      </c>
      <c r="G40" s="172">
        <f t="shared" si="6"/>
        <v>0</v>
      </c>
      <c r="O40" s="166">
        <v>2</v>
      </c>
      <c r="AA40" s="144">
        <v>1</v>
      </c>
      <c r="AB40" s="144">
        <v>7</v>
      </c>
      <c r="AC40" s="144">
        <v>7</v>
      </c>
      <c r="AZ40" s="144">
        <v>2</v>
      </c>
      <c r="BA40" s="144">
        <f t="shared" si="7"/>
        <v>0</v>
      </c>
      <c r="BB40" s="144">
        <f t="shared" si="8"/>
        <v>0</v>
      </c>
      <c r="BC40" s="144">
        <f t="shared" si="9"/>
        <v>0</v>
      </c>
      <c r="BD40" s="144">
        <f t="shared" si="10"/>
        <v>0</v>
      </c>
      <c r="BE40" s="144">
        <f t="shared" si="11"/>
        <v>0</v>
      </c>
      <c r="CA40" s="173">
        <v>1</v>
      </c>
      <c r="CB40" s="173">
        <v>7</v>
      </c>
      <c r="CZ40" s="144">
        <v>3.0000000000000001E-5</v>
      </c>
    </row>
    <row r="41" spans="1:104" ht="22.5" x14ac:dyDescent="0.2">
      <c r="A41" s="167">
        <v>26</v>
      </c>
      <c r="B41" s="168" t="s">
        <v>143</v>
      </c>
      <c r="C41" s="169" t="s">
        <v>144</v>
      </c>
      <c r="D41" s="170" t="s">
        <v>84</v>
      </c>
      <c r="E41" s="171">
        <v>50</v>
      </c>
      <c r="F41" s="171">
        <v>0</v>
      </c>
      <c r="G41" s="172">
        <f t="shared" si="6"/>
        <v>0</v>
      </c>
      <c r="O41" s="166">
        <v>2</v>
      </c>
      <c r="AA41" s="144">
        <v>12</v>
      </c>
      <c r="AB41" s="144">
        <v>0</v>
      </c>
      <c r="AC41" s="144">
        <v>38</v>
      </c>
      <c r="AZ41" s="144">
        <v>2</v>
      </c>
      <c r="BA41" s="144">
        <f t="shared" si="7"/>
        <v>0</v>
      </c>
      <c r="BB41" s="144">
        <f t="shared" si="8"/>
        <v>0</v>
      </c>
      <c r="BC41" s="144">
        <f t="shared" si="9"/>
        <v>0</v>
      </c>
      <c r="BD41" s="144">
        <f t="shared" si="10"/>
        <v>0</v>
      </c>
      <c r="BE41" s="144">
        <f t="shared" si="11"/>
        <v>0</v>
      </c>
      <c r="CA41" s="173">
        <v>12</v>
      </c>
      <c r="CB41" s="173">
        <v>0</v>
      </c>
      <c r="CZ41" s="144">
        <v>0</v>
      </c>
    </row>
    <row r="42" spans="1:104" x14ac:dyDescent="0.2">
      <c r="A42" s="174"/>
      <c r="B42" s="175" t="s">
        <v>73</v>
      </c>
      <c r="C42" s="176" t="str">
        <f>CONCATENATE(B31," ",C31)</f>
        <v>713 Izolace tepelné</v>
      </c>
      <c r="D42" s="177"/>
      <c r="E42" s="178"/>
      <c r="F42" s="179"/>
      <c r="G42" s="180">
        <f>SUM(G31:G41)</f>
        <v>0</v>
      </c>
      <c r="O42" s="166">
        <v>4</v>
      </c>
      <c r="BA42" s="181">
        <f>SUM(BA31:BA41)</f>
        <v>0</v>
      </c>
      <c r="BB42" s="181">
        <f>SUM(BB31:BB41)</f>
        <v>0</v>
      </c>
      <c r="BC42" s="181">
        <f>SUM(BC31:BC41)</f>
        <v>0</v>
      </c>
      <c r="BD42" s="181">
        <f>SUM(BD31:BD41)</f>
        <v>0</v>
      </c>
      <c r="BE42" s="181">
        <f>SUM(BE31:BE41)</f>
        <v>0</v>
      </c>
    </row>
    <row r="43" spans="1:104" x14ac:dyDescent="0.2">
      <c r="A43" s="159" t="s">
        <v>72</v>
      </c>
      <c r="B43" s="160" t="s">
        <v>145</v>
      </c>
      <c r="C43" s="161" t="s">
        <v>146</v>
      </c>
      <c r="D43" s="162"/>
      <c r="E43" s="163"/>
      <c r="F43" s="163"/>
      <c r="G43" s="164"/>
      <c r="H43" s="165"/>
      <c r="I43" s="165"/>
      <c r="O43" s="166">
        <v>1</v>
      </c>
    </row>
    <row r="44" spans="1:104" ht="22.5" x14ac:dyDescent="0.2">
      <c r="A44" s="167">
        <v>27</v>
      </c>
      <c r="B44" s="168" t="s">
        <v>147</v>
      </c>
      <c r="C44" s="169" t="s">
        <v>148</v>
      </c>
      <c r="D44" s="170" t="s">
        <v>84</v>
      </c>
      <c r="E44" s="171">
        <v>65</v>
      </c>
      <c r="F44" s="171">
        <v>0</v>
      </c>
      <c r="G44" s="172">
        <f>E44*F44</f>
        <v>0</v>
      </c>
      <c r="O44" s="166">
        <v>2</v>
      </c>
      <c r="AA44" s="144">
        <v>1</v>
      </c>
      <c r="AB44" s="144">
        <v>7</v>
      </c>
      <c r="AC44" s="144">
        <v>7</v>
      </c>
      <c r="AZ44" s="144">
        <v>2</v>
      </c>
      <c r="BA44" s="144">
        <f>IF(AZ44=1,G44,0)</f>
        <v>0</v>
      </c>
      <c r="BB44" s="144">
        <f>IF(AZ44=2,G44,0)</f>
        <v>0</v>
      </c>
      <c r="BC44" s="144">
        <f>IF(AZ44=3,G44,0)</f>
        <v>0</v>
      </c>
      <c r="BD44" s="144">
        <f>IF(AZ44=4,G44,0)</f>
        <v>0</v>
      </c>
      <c r="BE44" s="144">
        <f>IF(AZ44=5,G44,0)</f>
        <v>0</v>
      </c>
      <c r="CA44" s="173">
        <v>1</v>
      </c>
      <c r="CB44" s="173">
        <v>7</v>
      </c>
      <c r="CZ44" s="144">
        <v>0</v>
      </c>
    </row>
    <row r="45" spans="1:104" x14ac:dyDescent="0.2">
      <c r="A45" s="167">
        <v>28</v>
      </c>
      <c r="B45" s="168" t="s">
        <v>149</v>
      </c>
      <c r="C45" s="169" t="s">
        <v>150</v>
      </c>
      <c r="D45" s="170" t="s">
        <v>84</v>
      </c>
      <c r="E45" s="171">
        <v>65</v>
      </c>
      <c r="F45" s="171">
        <v>0</v>
      </c>
      <c r="G45" s="172">
        <f>E45*F45</f>
        <v>0</v>
      </c>
      <c r="O45" s="166">
        <v>2</v>
      </c>
      <c r="AA45" s="144">
        <v>3</v>
      </c>
      <c r="AB45" s="144">
        <v>7</v>
      </c>
      <c r="AC45" s="144">
        <v>28375301</v>
      </c>
      <c r="AZ45" s="144">
        <v>2</v>
      </c>
      <c r="BA45" s="144">
        <f>IF(AZ45=1,G45,0)</f>
        <v>0</v>
      </c>
      <c r="BB45" s="144">
        <f>IF(AZ45=2,G45,0)</f>
        <v>0</v>
      </c>
      <c r="BC45" s="144">
        <f>IF(AZ45=3,G45,0)</f>
        <v>0</v>
      </c>
      <c r="BD45" s="144">
        <f>IF(AZ45=4,G45,0)</f>
        <v>0</v>
      </c>
      <c r="BE45" s="144">
        <f>IF(AZ45=5,G45,0)</f>
        <v>0</v>
      </c>
      <c r="CA45" s="173">
        <v>3</v>
      </c>
      <c r="CB45" s="173">
        <v>7</v>
      </c>
      <c r="CZ45" s="144">
        <v>1.7000000000000001E-4</v>
      </c>
    </row>
    <row r="46" spans="1:104" x14ac:dyDescent="0.2">
      <c r="A46" s="174"/>
      <c r="B46" s="175" t="s">
        <v>73</v>
      </c>
      <c r="C46" s="176" t="str">
        <f>CONCATENATE(B43," ",C43)</f>
        <v>714 Izolace akustické a protiotřesové</v>
      </c>
      <c r="D46" s="177"/>
      <c r="E46" s="178"/>
      <c r="F46" s="179"/>
      <c r="G46" s="180">
        <f>SUM(G43:G45)</f>
        <v>0</v>
      </c>
      <c r="O46" s="166">
        <v>4</v>
      </c>
      <c r="BA46" s="181">
        <f>SUM(BA43:BA45)</f>
        <v>0</v>
      </c>
      <c r="BB46" s="181">
        <f>SUM(BB43:BB45)</f>
        <v>0</v>
      </c>
      <c r="BC46" s="181">
        <f>SUM(BC43:BC45)</f>
        <v>0</v>
      </c>
      <c r="BD46" s="181">
        <f>SUM(BD43:BD45)</f>
        <v>0</v>
      </c>
      <c r="BE46" s="181">
        <f>SUM(BE43:BE45)</f>
        <v>0</v>
      </c>
    </row>
    <row r="47" spans="1:104" x14ac:dyDescent="0.2">
      <c r="A47" s="159" t="s">
        <v>72</v>
      </c>
      <c r="B47" s="160" t="s">
        <v>151</v>
      </c>
      <c r="C47" s="161" t="s">
        <v>152</v>
      </c>
      <c r="D47" s="162"/>
      <c r="E47" s="163"/>
      <c r="F47" s="163"/>
      <c r="G47" s="164"/>
      <c r="H47" s="165"/>
      <c r="I47" s="165"/>
      <c r="O47" s="166">
        <v>1</v>
      </c>
    </row>
    <row r="48" spans="1:104" x14ac:dyDescent="0.2">
      <c r="A48" s="167">
        <v>29</v>
      </c>
      <c r="B48" s="168" t="s">
        <v>153</v>
      </c>
      <c r="C48" s="169" t="s">
        <v>154</v>
      </c>
      <c r="D48" s="170" t="s">
        <v>84</v>
      </c>
      <c r="E48" s="171">
        <v>65</v>
      </c>
      <c r="F48" s="171">
        <v>0</v>
      </c>
      <c r="G48" s="172">
        <f>E48*F48</f>
        <v>0</v>
      </c>
      <c r="O48" s="166">
        <v>2</v>
      </c>
      <c r="AA48" s="144">
        <v>1</v>
      </c>
      <c r="AB48" s="144">
        <v>7</v>
      </c>
      <c r="AC48" s="144">
        <v>7</v>
      </c>
      <c r="AZ48" s="144">
        <v>2</v>
      </c>
      <c r="BA48" s="144">
        <f>IF(AZ48=1,G48,0)</f>
        <v>0</v>
      </c>
      <c r="BB48" s="144">
        <f>IF(AZ48=2,G48,0)</f>
        <v>0</v>
      </c>
      <c r="BC48" s="144">
        <f>IF(AZ48=3,G48,0)</f>
        <v>0</v>
      </c>
      <c r="BD48" s="144">
        <f>IF(AZ48=4,G48,0)</f>
        <v>0</v>
      </c>
      <c r="BE48" s="144">
        <f>IF(AZ48=5,G48,0)</f>
        <v>0</v>
      </c>
      <c r="CA48" s="173">
        <v>1</v>
      </c>
      <c r="CB48" s="173">
        <v>7</v>
      </c>
      <c r="CZ48" s="144">
        <v>0</v>
      </c>
    </row>
    <row r="49" spans="1:104" x14ac:dyDescent="0.2">
      <c r="A49" s="174"/>
      <c r="B49" s="175" t="s">
        <v>73</v>
      </c>
      <c r="C49" s="176" t="str">
        <f>CONCATENATE(B47," ",C47)</f>
        <v>762 Konstrukce tesařské</v>
      </c>
      <c r="D49" s="177"/>
      <c r="E49" s="178"/>
      <c r="F49" s="179"/>
      <c r="G49" s="180">
        <f>SUM(G47:G48)</f>
        <v>0</v>
      </c>
      <c r="O49" s="166">
        <v>4</v>
      </c>
      <c r="BA49" s="181">
        <f>SUM(BA47:BA48)</f>
        <v>0</v>
      </c>
      <c r="BB49" s="181">
        <f>SUM(BB47:BB48)</f>
        <v>0</v>
      </c>
      <c r="BC49" s="181">
        <f>SUM(BC47:BC48)</f>
        <v>0</v>
      </c>
      <c r="BD49" s="181">
        <f>SUM(BD47:BD48)</f>
        <v>0</v>
      </c>
      <c r="BE49" s="181">
        <f>SUM(BE47:BE48)</f>
        <v>0</v>
      </c>
    </row>
    <row r="50" spans="1:104" x14ac:dyDescent="0.2">
      <c r="A50" s="159" t="s">
        <v>72</v>
      </c>
      <c r="B50" s="160" t="s">
        <v>155</v>
      </c>
      <c r="C50" s="161" t="s">
        <v>156</v>
      </c>
      <c r="D50" s="162"/>
      <c r="E50" s="163"/>
      <c r="F50" s="163"/>
      <c r="G50" s="164"/>
      <c r="H50" s="165"/>
      <c r="I50" s="165"/>
      <c r="O50" s="166">
        <v>1</v>
      </c>
    </row>
    <row r="51" spans="1:104" x14ac:dyDescent="0.2">
      <c r="A51" s="167">
        <v>30</v>
      </c>
      <c r="B51" s="168" t="s">
        <v>157</v>
      </c>
      <c r="C51" s="169" t="s">
        <v>158</v>
      </c>
      <c r="D51" s="170" t="s">
        <v>84</v>
      </c>
      <c r="E51" s="171">
        <v>81</v>
      </c>
      <c r="F51" s="171">
        <v>0</v>
      </c>
      <c r="G51" s="172">
        <f>E51*F51</f>
        <v>0</v>
      </c>
      <c r="O51" s="166">
        <v>2</v>
      </c>
      <c r="AA51" s="144">
        <v>1</v>
      </c>
      <c r="AB51" s="144">
        <v>7</v>
      </c>
      <c r="AC51" s="144">
        <v>7</v>
      </c>
      <c r="AZ51" s="144">
        <v>2</v>
      </c>
      <c r="BA51" s="144">
        <f>IF(AZ51=1,G51,0)</f>
        <v>0</v>
      </c>
      <c r="BB51" s="144">
        <f>IF(AZ51=2,G51,0)</f>
        <v>0</v>
      </c>
      <c r="BC51" s="144">
        <f>IF(AZ51=3,G51,0)</f>
        <v>0</v>
      </c>
      <c r="BD51" s="144">
        <f>IF(AZ51=4,G51,0)</f>
        <v>0</v>
      </c>
      <c r="BE51" s="144">
        <f>IF(AZ51=5,G51,0)</f>
        <v>0</v>
      </c>
      <c r="CA51" s="173">
        <v>1</v>
      </c>
      <c r="CB51" s="173">
        <v>7</v>
      </c>
      <c r="CZ51" s="144">
        <v>0.02</v>
      </c>
    </row>
    <row r="52" spans="1:104" x14ac:dyDescent="0.2">
      <c r="A52" s="167">
        <v>31</v>
      </c>
      <c r="B52" s="168" t="s">
        <v>159</v>
      </c>
      <c r="C52" s="169" t="s">
        <v>160</v>
      </c>
      <c r="D52" s="170" t="s">
        <v>84</v>
      </c>
      <c r="E52" s="171">
        <v>10</v>
      </c>
      <c r="F52" s="171">
        <v>0</v>
      </c>
      <c r="G52" s="172">
        <f>E52*F52</f>
        <v>0</v>
      </c>
      <c r="O52" s="166">
        <v>2</v>
      </c>
      <c r="AA52" s="144">
        <v>1</v>
      </c>
      <c r="AB52" s="144">
        <v>7</v>
      </c>
      <c r="AC52" s="144">
        <v>7</v>
      </c>
      <c r="AZ52" s="144">
        <v>2</v>
      </c>
      <c r="BA52" s="144">
        <f>IF(AZ52=1,G52,0)</f>
        <v>0</v>
      </c>
      <c r="BB52" s="144">
        <f>IF(AZ52=2,G52,0)</f>
        <v>0</v>
      </c>
      <c r="BC52" s="144">
        <f>IF(AZ52=3,G52,0)</f>
        <v>0</v>
      </c>
      <c r="BD52" s="144">
        <f>IF(AZ52=4,G52,0)</f>
        <v>0</v>
      </c>
      <c r="BE52" s="144">
        <f>IF(AZ52=5,G52,0)</f>
        <v>0</v>
      </c>
      <c r="CA52" s="173">
        <v>1</v>
      </c>
      <c r="CB52" s="173">
        <v>7</v>
      </c>
      <c r="CZ52" s="144">
        <v>0.01</v>
      </c>
    </row>
    <row r="53" spans="1:104" x14ac:dyDescent="0.2">
      <c r="A53" s="167">
        <v>32</v>
      </c>
      <c r="B53" s="168" t="s">
        <v>161</v>
      </c>
      <c r="C53" s="169" t="s">
        <v>162</v>
      </c>
      <c r="D53" s="170" t="s">
        <v>84</v>
      </c>
      <c r="E53" s="171">
        <v>65</v>
      </c>
      <c r="F53" s="171">
        <v>0</v>
      </c>
      <c r="G53" s="172">
        <f>E53*F53</f>
        <v>0</v>
      </c>
      <c r="O53" s="166">
        <v>2</v>
      </c>
      <c r="AA53" s="144">
        <v>1</v>
      </c>
      <c r="AB53" s="144">
        <v>7</v>
      </c>
      <c r="AC53" s="144">
        <v>7</v>
      </c>
      <c r="AZ53" s="144">
        <v>2</v>
      </c>
      <c r="BA53" s="144">
        <f>IF(AZ53=1,G53,0)</f>
        <v>0</v>
      </c>
      <c r="BB53" s="144">
        <f>IF(AZ53=2,G53,0)</f>
        <v>0</v>
      </c>
      <c r="BC53" s="144">
        <f>IF(AZ53=3,G53,0)</f>
        <v>0</v>
      </c>
      <c r="BD53" s="144">
        <f>IF(AZ53=4,G53,0)</f>
        <v>0</v>
      </c>
      <c r="BE53" s="144">
        <f>IF(AZ53=5,G53,0)</f>
        <v>0</v>
      </c>
      <c r="CA53" s="173">
        <v>1</v>
      </c>
      <c r="CB53" s="173">
        <v>7</v>
      </c>
      <c r="CZ53" s="144">
        <v>0.01</v>
      </c>
    </row>
    <row r="54" spans="1:104" x14ac:dyDescent="0.2">
      <c r="A54" s="167">
        <v>33</v>
      </c>
      <c r="B54" s="168" t="s">
        <v>163</v>
      </c>
      <c r="C54" s="169" t="s">
        <v>164</v>
      </c>
      <c r="D54" s="170" t="s">
        <v>84</v>
      </c>
      <c r="E54" s="171">
        <v>10</v>
      </c>
      <c r="F54" s="171">
        <v>0</v>
      </c>
      <c r="G54" s="172">
        <f>E54*F54</f>
        <v>0</v>
      </c>
      <c r="O54" s="166">
        <v>2</v>
      </c>
      <c r="AA54" s="144">
        <v>1</v>
      </c>
      <c r="AB54" s="144">
        <v>7</v>
      </c>
      <c r="AC54" s="144">
        <v>7</v>
      </c>
      <c r="AZ54" s="144">
        <v>2</v>
      </c>
      <c r="BA54" s="144">
        <f>IF(AZ54=1,G54,0)</f>
        <v>0</v>
      </c>
      <c r="BB54" s="144">
        <f>IF(AZ54=2,G54,0)</f>
        <v>0</v>
      </c>
      <c r="BC54" s="144">
        <f>IF(AZ54=3,G54,0)</f>
        <v>0</v>
      </c>
      <c r="BD54" s="144">
        <f>IF(AZ54=4,G54,0)</f>
        <v>0</v>
      </c>
      <c r="BE54" s="144">
        <f>IF(AZ54=5,G54,0)</f>
        <v>0</v>
      </c>
      <c r="CA54" s="173">
        <v>1</v>
      </c>
      <c r="CB54" s="173">
        <v>7</v>
      </c>
      <c r="CZ54" s="144">
        <v>0.01</v>
      </c>
    </row>
    <row r="55" spans="1:104" x14ac:dyDescent="0.2">
      <c r="A55" s="167">
        <v>34</v>
      </c>
      <c r="B55" s="168" t="s">
        <v>165</v>
      </c>
      <c r="C55" s="169" t="s">
        <v>162</v>
      </c>
      <c r="D55" s="170" t="s">
        <v>84</v>
      </c>
      <c r="E55" s="171">
        <v>100</v>
      </c>
      <c r="F55" s="171">
        <v>0</v>
      </c>
      <c r="G55" s="172">
        <f>E55*F55</f>
        <v>0</v>
      </c>
      <c r="O55" s="166">
        <v>2</v>
      </c>
      <c r="AA55" s="144">
        <v>1</v>
      </c>
      <c r="AB55" s="144">
        <v>7</v>
      </c>
      <c r="AC55" s="144">
        <v>7</v>
      </c>
      <c r="AZ55" s="144">
        <v>2</v>
      </c>
      <c r="BA55" s="144">
        <f>IF(AZ55=1,G55,0)</f>
        <v>0</v>
      </c>
      <c r="BB55" s="144">
        <f>IF(AZ55=2,G55,0)</f>
        <v>0</v>
      </c>
      <c r="BC55" s="144">
        <f>IF(AZ55=3,G55,0)</f>
        <v>0</v>
      </c>
      <c r="BD55" s="144">
        <f>IF(AZ55=4,G55,0)</f>
        <v>0</v>
      </c>
      <c r="BE55" s="144">
        <f>IF(AZ55=5,G55,0)</f>
        <v>0</v>
      </c>
      <c r="CA55" s="173">
        <v>1</v>
      </c>
      <c r="CB55" s="173">
        <v>7</v>
      </c>
      <c r="CZ55" s="144">
        <v>0.01</v>
      </c>
    </row>
    <row r="56" spans="1:104" x14ac:dyDescent="0.2">
      <c r="A56" s="174"/>
      <c r="B56" s="175" t="s">
        <v>73</v>
      </c>
      <c r="C56" s="176" t="str">
        <f>CONCATENATE(B50," ",C50)</f>
        <v>763 Dřevostavby</v>
      </c>
      <c r="D56" s="177"/>
      <c r="E56" s="178"/>
      <c r="F56" s="179"/>
      <c r="G56" s="180">
        <f>SUM(G50:G55)</f>
        <v>0</v>
      </c>
      <c r="O56" s="166">
        <v>4</v>
      </c>
      <c r="BA56" s="181">
        <f>SUM(BA50:BA55)</f>
        <v>0</v>
      </c>
      <c r="BB56" s="181">
        <f>SUM(BB50:BB55)</f>
        <v>0</v>
      </c>
      <c r="BC56" s="181">
        <f>SUM(BC50:BC55)</f>
        <v>0</v>
      </c>
      <c r="BD56" s="181">
        <f>SUM(BD50:BD55)</f>
        <v>0</v>
      </c>
      <c r="BE56" s="181">
        <f>SUM(BE50:BE55)</f>
        <v>0</v>
      </c>
    </row>
    <row r="57" spans="1:104" x14ac:dyDescent="0.2">
      <c r="A57" s="159" t="s">
        <v>72</v>
      </c>
      <c r="B57" s="160" t="s">
        <v>166</v>
      </c>
      <c r="C57" s="161" t="s">
        <v>167</v>
      </c>
      <c r="D57" s="162"/>
      <c r="E57" s="163"/>
      <c r="F57" s="163"/>
      <c r="G57" s="164"/>
      <c r="H57" s="165"/>
      <c r="I57" s="165"/>
      <c r="O57" s="166">
        <v>1</v>
      </c>
    </row>
    <row r="58" spans="1:104" x14ac:dyDescent="0.2">
      <c r="A58" s="167">
        <v>35</v>
      </c>
      <c r="B58" s="168" t="s">
        <v>168</v>
      </c>
      <c r="C58" s="169" t="s">
        <v>169</v>
      </c>
      <c r="D58" s="170" t="s">
        <v>101</v>
      </c>
      <c r="E58" s="171">
        <v>28.75</v>
      </c>
      <c r="F58" s="171">
        <v>0</v>
      </c>
      <c r="G58" s="172">
        <f>E58*F58</f>
        <v>0</v>
      </c>
      <c r="O58" s="166">
        <v>2</v>
      </c>
      <c r="AA58" s="144">
        <v>1</v>
      </c>
      <c r="AB58" s="144">
        <v>7</v>
      </c>
      <c r="AC58" s="144">
        <v>7</v>
      </c>
      <c r="AZ58" s="144">
        <v>2</v>
      </c>
      <c r="BA58" s="144">
        <f>IF(AZ58=1,G58,0)</f>
        <v>0</v>
      </c>
      <c r="BB58" s="144">
        <f>IF(AZ58=2,G58,0)</f>
        <v>0</v>
      </c>
      <c r="BC58" s="144">
        <f>IF(AZ58=3,G58,0)</f>
        <v>0</v>
      </c>
      <c r="BD58" s="144">
        <f>IF(AZ58=4,G58,0)</f>
        <v>0</v>
      </c>
      <c r="BE58" s="144">
        <f>IF(AZ58=5,G58,0)</f>
        <v>0</v>
      </c>
      <c r="CA58" s="173">
        <v>1</v>
      </c>
      <c r="CB58" s="173">
        <v>7</v>
      </c>
      <c r="CZ58" s="144">
        <v>3.2200000000000002E-3</v>
      </c>
    </row>
    <row r="59" spans="1:104" x14ac:dyDescent="0.2">
      <c r="A59" s="174"/>
      <c r="B59" s="175" t="s">
        <v>73</v>
      </c>
      <c r="C59" s="176" t="str">
        <f>CONCATENATE(B57," ",C57)</f>
        <v>764 Konstrukce klempířské</v>
      </c>
      <c r="D59" s="177"/>
      <c r="E59" s="178"/>
      <c r="F59" s="179"/>
      <c r="G59" s="180">
        <f>SUM(G57:G58)</f>
        <v>0</v>
      </c>
      <c r="O59" s="166">
        <v>4</v>
      </c>
      <c r="BA59" s="181">
        <f>SUM(BA57:BA58)</f>
        <v>0</v>
      </c>
      <c r="BB59" s="181">
        <f>SUM(BB57:BB58)</f>
        <v>0</v>
      </c>
      <c r="BC59" s="181">
        <f>SUM(BC57:BC58)</f>
        <v>0</v>
      </c>
      <c r="BD59" s="181">
        <f>SUM(BD57:BD58)</f>
        <v>0</v>
      </c>
      <c r="BE59" s="181">
        <f>SUM(BE57:BE58)</f>
        <v>0</v>
      </c>
    </row>
    <row r="60" spans="1:104" x14ac:dyDescent="0.2">
      <c r="A60" s="159" t="s">
        <v>72</v>
      </c>
      <c r="B60" s="160" t="s">
        <v>170</v>
      </c>
      <c r="C60" s="161" t="s">
        <v>171</v>
      </c>
      <c r="D60" s="162"/>
      <c r="E60" s="163"/>
      <c r="F60" s="163"/>
      <c r="G60" s="164"/>
      <c r="H60" s="165"/>
      <c r="I60" s="165"/>
      <c r="O60" s="166">
        <v>1</v>
      </c>
    </row>
    <row r="61" spans="1:104" x14ac:dyDescent="0.2">
      <c r="A61" s="167">
        <v>36</v>
      </c>
      <c r="B61" s="168" t="s">
        <v>172</v>
      </c>
      <c r="C61" s="169" t="s">
        <v>173</v>
      </c>
      <c r="D61" s="170" t="s">
        <v>84</v>
      </c>
      <c r="E61" s="171">
        <v>54</v>
      </c>
      <c r="F61" s="171">
        <v>0</v>
      </c>
      <c r="G61" s="172">
        <f>E61*F61</f>
        <v>0</v>
      </c>
      <c r="O61" s="166">
        <v>2</v>
      </c>
      <c r="AA61" s="144">
        <v>1</v>
      </c>
      <c r="AB61" s="144">
        <v>7</v>
      </c>
      <c r="AC61" s="144">
        <v>7</v>
      </c>
      <c r="AZ61" s="144">
        <v>2</v>
      </c>
      <c r="BA61" s="144">
        <f>IF(AZ61=1,G61,0)</f>
        <v>0</v>
      </c>
      <c r="BB61" s="144">
        <f>IF(AZ61=2,G61,0)</f>
        <v>0</v>
      </c>
      <c r="BC61" s="144">
        <f>IF(AZ61=3,G61,0)</f>
        <v>0</v>
      </c>
      <c r="BD61" s="144">
        <f>IF(AZ61=4,G61,0)</f>
        <v>0</v>
      </c>
      <c r="BE61" s="144">
        <f>IF(AZ61=5,G61,0)</f>
        <v>0</v>
      </c>
      <c r="CA61" s="173">
        <v>1</v>
      </c>
      <c r="CB61" s="173">
        <v>7</v>
      </c>
      <c r="CZ61" s="144">
        <v>5.7000000000000002E-3</v>
      </c>
    </row>
    <row r="62" spans="1:104" ht="22.5" x14ac:dyDescent="0.2">
      <c r="A62" s="167">
        <v>37</v>
      </c>
      <c r="B62" s="168" t="s">
        <v>174</v>
      </c>
      <c r="C62" s="169" t="s">
        <v>175</v>
      </c>
      <c r="D62" s="170" t="s">
        <v>84</v>
      </c>
      <c r="E62" s="171">
        <v>54</v>
      </c>
      <c r="F62" s="171">
        <v>0</v>
      </c>
      <c r="G62" s="172">
        <f>E62*F62</f>
        <v>0</v>
      </c>
      <c r="O62" s="166">
        <v>2</v>
      </c>
      <c r="AA62" s="144">
        <v>3</v>
      </c>
      <c r="AB62" s="144">
        <v>7</v>
      </c>
      <c r="AC62" s="144">
        <v>597813620</v>
      </c>
      <c r="AZ62" s="144">
        <v>2</v>
      </c>
      <c r="BA62" s="144">
        <f>IF(AZ62=1,G62,0)</f>
        <v>0</v>
      </c>
      <c r="BB62" s="144">
        <f>IF(AZ62=2,G62,0)</f>
        <v>0</v>
      </c>
      <c r="BC62" s="144">
        <f>IF(AZ62=3,G62,0)</f>
        <v>0</v>
      </c>
      <c r="BD62" s="144">
        <f>IF(AZ62=4,G62,0)</f>
        <v>0</v>
      </c>
      <c r="BE62" s="144">
        <f>IF(AZ62=5,G62,0)</f>
        <v>0</v>
      </c>
      <c r="CA62" s="173">
        <v>3</v>
      </c>
      <c r="CB62" s="173">
        <v>7</v>
      </c>
      <c r="CZ62" s="144">
        <v>1.2200000000000001E-2</v>
      </c>
    </row>
    <row r="63" spans="1:104" x14ac:dyDescent="0.2">
      <c r="A63" s="174"/>
      <c r="B63" s="175" t="s">
        <v>73</v>
      </c>
      <c r="C63" s="176" t="str">
        <f>CONCATENATE(B60," ",C60)</f>
        <v>781 Obklady keramické</v>
      </c>
      <c r="D63" s="177"/>
      <c r="E63" s="178"/>
      <c r="F63" s="179"/>
      <c r="G63" s="180">
        <f>SUM(G60:G62)</f>
        <v>0</v>
      </c>
      <c r="O63" s="166">
        <v>4</v>
      </c>
      <c r="BA63" s="181">
        <f>SUM(BA60:BA62)</f>
        <v>0</v>
      </c>
      <c r="BB63" s="181">
        <f>SUM(BB60:BB62)</f>
        <v>0</v>
      </c>
      <c r="BC63" s="181">
        <f>SUM(BC60:BC62)</f>
        <v>0</v>
      </c>
      <c r="BD63" s="181">
        <f>SUM(BD60:BD62)</f>
        <v>0</v>
      </c>
      <c r="BE63" s="181">
        <f>SUM(BE60:BE62)</f>
        <v>0</v>
      </c>
    </row>
    <row r="64" spans="1:104" x14ac:dyDescent="0.2">
      <c r="E64" s="144"/>
    </row>
    <row r="65" spans="5:5" x14ac:dyDescent="0.2">
      <c r="E65" s="144"/>
    </row>
    <row r="66" spans="5:5" x14ac:dyDescent="0.2">
      <c r="E66" s="144"/>
    </row>
    <row r="67" spans="5:5" x14ac:dyDescent="0.2">
      <c r="E67" s="144"/>
    </row>
    <row r="68" spans="5:5" x14ac:dyDescent="0.2">
      <c r="E68" s="144"/>
    </row>
    <row r="69" spans="5:5" x14ac:dyDescent="0.2">
      <c r="E69" s="144"/>
    </row>
    <row r="70" spans="5:5" x14ac:dyDescent="0.2">
      <c r="E70" s="144"/>
    </row>
    <row r="71" spans="5:5" x14ac:dyDescent="0.2">
      <c r="E71" s="144"/>
    </row>
    <row r="72" spans="5:5" x14ac:dyDescent="0.2">
      <c r="E72" s="144"/>
    </row>
    <row r="73" spans="5:5" x14ac:dyDescent="0.2">
      <c r="E73" s="144"/>
    </row>
    <row r="74" spans="5:5" x14ac:dyDescent="0.2">
      <c r="E74" s="144"/>
    </row>
    <row r="75" spans="5:5" x14ac:dyDescent="0.2">
      <c r="E75" s="144"/>
    </row>
    <row r="76" spans="5:5" x14ac:dyDescent="0.2">
      <c r="E76" s="144"/>
    </row>
    <row r="77" spans="5:5" x14ac:dyDescent="0.2">
      <c r="E77" s="144"/>
    </row>
    <row r="78" spans="5:5" x14ac:dyDescent="0.2">
      <c r="E78" s="144"/>
    </row>
    <row r="79" spans="5:5" x14ac:dyDescent="0.2">
      <c r="E79" s="144"/>
    </row>
    <row r="80" spans="5:5" x14ac:dyDescent="0.2">
      <c r="E80" s="144"/>
    </row>
    <row r="81" spans="1:7" x14ac:dyDescent="0.2">
      <c r="E81" s="144"/>
    </row>
    <row r="82" spans="1:7" x14ac:dyDescent="0.2">
      <c r="E82" s="144"/>
    </row>
    <row r="83" spans="1:7" x14ac:dyDescent="0.2">
      <c r="E83" s="144"/>
    </row>
    <row r="84" spans="1:7" x14ac:dyDescent="0.2">
      <c r="E84" s="144"/>
    </row>
    <row r="85" spans="1:7" x14ac:dyDescent="0.2">
      <c r="E85" s="144"/>
    </row>
    <row r="86" spans="1:7" x14ac:dyDescent="0.2">
      <c r="E86" s="144"/>
    </row>
    <row r="87" spans="1:7" x14ac:dyDescent="0.2">
      <c r="A87" s="182"/>
      <c r="B87" s="182"/>
      <c r="C87" s="182"/>
      <c r="D87" s="182"/>
      <c r="E87" s="182"/>
      <c r="F87" s="182"/>
      <c r="G87" s="182"/>
    </row>
    <row r="88" spans="1:7" x14ac:dyDescent="0.2">
      <c r="A88" s="182"/>
      <c r="B88" s="182"/>
      <c r="C88" s="182"/>
      <c r="D88" s="182"/>
      <c r="E88" s="182"/>
      <c r="F88" s="182"/>
      <c r="G88" s="182"/>
    </row>
    <row r="89" spans="1:7" x14ac:dyDescent="0.2">
      <c r="A89" s="182"/>
      <c r="B89" s="182"/>
      <c r="C89" s="182"/>
      <c r="D89" s="182"/>
      <c r="E89" s="182"/>
      <c r="F89" s="182"/>
      <c r="G89" s="182"/>
    </row>
    <row r="90" spans="1:7" x14ac:dyDescent="0.2">
      <c r="A90" s="182"/>
      <c r="B90" s="182"/>
      <c r="C90" s="182"/>
      <c r="D90" s="182"/>
      <c r="E90" s="182"/>
      <c r="F90" s="182"/>
      <c r="G90" s="182"/>
    </row>
    <row r="91" spans="1:7" x14ac:dyDescent="0.2">
      <c r="E91" s="144"/>
    </row>
    <row r="92" spans="1:7" x14ac:dyDescent="0.2">
      <c r="E92" s="144"/>
    </row>
    <row r="93" spans="1:7" x14ac:dyDescent="0.2">
      <c r="E93" s="144"/>
    </row>
    <row r="94" spans="1:7" x14ac:dyDescent="0.2">
      <c r="E94" s="144"/>
    </row>
    <row r="95" spans="1:7" x14ac:dyDescent="0.2">
      <c r="E95" s="144"/>
    </row>
    <row r="96" spans="1:7" x14ac:dyDescent="0.2">
      <c r="E96" s="144"/>
    </row>
    <row r="97" spans="5:5" x14ac:dyDescent="0.2">
      <c r="E97" s="144"/>
    </row>
    <row r="98" spans="5:5" x14ac:dyDescent="0.2">
      <c r="E98" s="144"/>
    </row>
    <row r="99" spans="5:5" x14ac:dyDescent="0.2">
      <c r="E99" s="144"/>
    </row>
    <row r="100" spans="5:5" x14ac:dyDescent="0.2">
      <c r="E100" s="144"/>
    </row>
    <row r="101" spans="5:5" x14ac:dyDescent="0.2">
      <c r="E101" s="144"/>
    </row>
    <row r="102" spans="5:5" x14ac:dyDescent="0.2">
      <c r="E102" s="144"/>
    </row>
    <row r="103" spans="5:5" x14ac:dyDescent="0.2">
      <c r="E103" s="144"/>
    </row>
    <row r="104" spans="5:5" x14ac:dyDescent="0.2">
      <c r="E104" s="144"/>
    </row>
    <row r="105" spans="5:5" x14ac:dyDescent="0.2">
      <c r="E105" s="144"/>
    </row>
    <row r="106" spans="5:5" x14ac:dyDescent="0.2">
      <c r="E106" s="144"/>
    </row>
    <row r="107" spans="5:5" x14ac:dyDescent="0.2">
      <c r="E107" s="144"/>
    </row>
    <row r="108" spans="5:5" x14ac:dyDescent="0.2">
      <c r="E108" s="144"/>
    </row>
    <row r="109" spans="5:5" x14ac:dyDescent="0.2">
      <c r="E109" s="144"/>
    </row>
    <row r="110" spans="5:5" x14ac:dyDescent="0.2">
      <c r="E110" s="144"/>
    </row>
    <row r="111" spans="5:5" x14ac:dyDescent="0.2">
      <c r="E111" s="144"/>
    </row>
    <row r="112" spans="5:5" x14ac:dyDescent="0.2">
      <c r="E112" s="144"/>
    </row>
    <row r="113" spans="1:7" x14ac:dyDescent="0.2">
      <c r="E113" s="144"/>
    </row>
    <row r="114" spans="1:7" x14ac:dyDescent="0.2">
      <c r="E114" s="144"/>
    </row>
    <row r="115" spans="1:7" x14ac:dyDescent="0.2">
      <c r="E115" s="144"/>
    </row>
    <row r="116" spans="1:7" x14ac:dyDescent="0.2">
      <c r="E116" s="144"/>
    </row>
    <row r="117" spans="1:7" x14ac:dyDescent="0.2">
      <c r="E117" s="144"/>
    </row>
    <row r="118" spans="1:7" x14ac:dyDescent="0.2">
      <c r="E118" s="144"/>
    </row>
    <row r="119" spans="1:7" x14ac:dyDescent="0.2">
      <c r="E119" s="144"/>
    </row>
    <row r="120" spans="1:7" x14ac:dyDescent="0.2">
      <c r="E120" s="144"/>
    </row>
    <row r="121" spans="1:7" x14ac:dyDescent="0.2">
      <c r="E121" s="144"/>
    </row>
    <row r="122" spans="1:7" x14ac:dyDescent="0.2">
      <c r="A122" s="183"/>
      <c r="B122" s="183"/>
    </row>
    <row r="123" spans="1:7" x14ac:dyDescent="0.2">
      <c r="A123" s="182"/>
      <c r="B123" s="182"/>
      <c r="C123" s="185"/>
      <c r="D123" s="185"/>
      <c r="E123" s="186"/>
      <c r="F123" s="185"/>
      <c r="G123" s="187"/>
    </row>
    <row r="124" spans="1:7" x14ac:dyDescent="0.2">
      <c r="A124" s="188"/>
      <c r="B124" s="188"/>
      <c r="C124" s="182"/>
      <c r="D124" s="182"/>
      <c r="E124" s="189"/>
      <c r="F124" s="182"/>
      <c r="G124" s="182"/>
    </row>
    <row r="125" spans="1:7" x14ac:dyDescent="0.2">
      <c r="A125" s="182"/>
      <c r="B125" s="182"/>
      <c r="C125" s="182"/>
      <c r="D125" s="182"/>
      <c r="E125" s="189"/>
      <c r="F125" s="182"/>
      <c r="G125" s="182"/>
    </row>
    <row r="126" spans="1:7" x14ac:dyDescent="0.2">
      <c r="A126" s="182"/>
      <c r="B126" s="182"/>
      <c r="C126" s="182"/>
      <c r="D126" s="182"/>
      <c r="E126" s="189"/>
      <c r="F126" s="182"/>
      <c r="G126" s="182"/>
    </row>
    <row r="127" spans="1:7" x14ac:dyDescent="0.2">
      <c r="A127" s="182"/>
      <c r="B127" s="182"/>
      <c r="C127" s="182"/>
      <c r="D127" s="182"/>
      <c r="E127" s="189"/>
      <c r="F127" s="182"/>
      <c r="G127" s="182"/>
    </row>
    <row r="128" spans="1:7" x14ac:dyDescent="0.2">
      <c r="A128" s="182"/>
      <c r="B128" s="182"/>
      <c r="C128" s="182"/>
      <c r="D128" s="182"/>
      <c r="E128" s="189"/>
      <c r="F128" s="182"/>
      <c r="G128" s="182"/>
    </row>
    <row r="129" spans="1:7" x14ac:dyDescent="0.2">
      <c r="A129" s="182"/>
      <c r="B129" s="182"/>
      <c r="C129" s="182"/>
      <c r="D129" s="182"/>
      <c r="E129" s="189"/>
      <c r="F129" s="182"/>
      <c r="G129" s="182"/>
    </row>
    <row r="130" spans="1:7" x14ac:dyDescent="0.2">
      <c r="A130" s="182"/>
      <c r="B130" s="182"/>
      <c r="C130" s="182"/>
      <c r="D130" s="182"/>
      <c r="E130" s="189"/>
      <c r="F130" s="182"/>
      <c r="G130" s="182"/>
    </row>
    <row r="131" spans="1:7" x14ac:dyDescent="0.2">
      <c r="A131" s="182"/>
      <c r="B131" s="182"/>
      <c r="C131" s="182"/>
      <c r="D131" s="182"/>
      <c r="E131" s="189"/>
      <c r="F131" s="182"/>
      <c r="G131" s="182"/>
    </row>
    <row r="132" spans="1:7" x14ac:dyDescent="0.2">
      <c r="A132" s="182"/>
      <c r="B132" s="182"/>
      <c r="C132" s="182"/>
      <c r="D132" s="182"/>
      <c r="E132" s="189"/>
      <c r="F132" s="182"/>
      <c r="G132" s="182"/>
    </row>
    <row r="133" spans="1:7" x14ac:dyDescent="0.2">
      <c r="A133" s="182"/>
      <c r="B133" s="182"/>
      <c r="C133" s="182"/>
      <c r="D133" s="182"/>
      <c r="E133" s="189"/>
      <c r="F133" s="182"/>
      <c r="G133" s="182"/>
    </row>
    <row r="134" spans="1:7" x14ac:dyDescent="0.2">
      <c r="A134" s="182"/>
      <c r="B134" s="182"/>
      <c r="C134" s="182"/>
      <c r="D134" s="182"/>
      <c r="E134" s="189"/>
      <c r="F134" s="182"/>
      <c r="G134" s="182"/>
    </row>
    <row r="135" spans="1:7" x14ac:dyDescent="0.2">
      <c r="A135" s="182"/>
      <c r="B135" s="182"/>
      <c r="C135" s="182"/>
      <c r="D135" s="182"/>
      <c r="E135" s="189"/>
      <c r="F135" s="182"/>
      <c r="G135" s="182"/>
    </row>
    <row r="136" spans="1:7" x14ac:dyDescent="0.2">
      <c r="A136" s="182"/>
      <c r="B136" s="182"/>
      <c r="C136" s="182"/>
      <c r="D136" s="182"/>
      <c r="E136" s="189"/>
      <c r="F136" s="182"/>
      <c r="G136" s="182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</dc:creator>
  <cp:lastModifiedBy>Pavlasová Hana</cp:lastModifiedBy>
  <dcterms:created xsi:type="dcterms:W3CDTF">2015-03-03T15:45:36Z</dcterms:created>
  <dcterms:modified xsi:type="dcterms:W3CDTF">2015-03-20T06:57:54Z</dcterms:modified>
</cp:coreProperties>
</file>