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45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list'!$C$33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list'!$F$33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<sst xmlns="http://schemas.openxmlformats.org/spreadsheetml/2006/main" count="191" uniqueCount="150">
  <si>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</si>
  <si>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</si>
  <si>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</si>
  <si>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</si>
  <si>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</si>
  <si>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</si>
  <si>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</si>
  <si>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</si>
  <si>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</si>
  <si>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</si>
  <si>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</si>
  <si>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</si>
  <si>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</si>
  <si>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</si>
  <si>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</si>
  <si>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</si>
  <si>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</si>
  <si>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</si>
  <si>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</si>
  <si>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</si>
  <si>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</si>
  <si>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</si>
  <si>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</si>
  <si>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</si>
  <si>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</si>
  <si>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</si>
  <si>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</si>
  <si>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</si>
  <si>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</si>
  <si>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</si>
  <si>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</si>
  <si>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</si>
  <si>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</si>
  <si>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</si>
  <si>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</si>
  <si>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</si>
  <si>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</si>
  <si>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</si>
  <si>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</si>
  <si>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</si>
  <si>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</si>
  <si>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</si>
  <si>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</si>
  <si>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</si>
  <si>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</si>
  <si>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</si>
  <si>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</si>
  <si>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</si>
  <si>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</si>
  <si>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</si>
  <si>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</si>
  <si>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</si>
  <si>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</si>
  <si>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</si>
  <si>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</si>
  <si>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</si>
  <si>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</si>
  <si>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</si>
  <si>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</si>
  <si>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</si>
  <si>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</si>
  <si>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</si>
  <si>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</si>
  <si>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</si>
  <si>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</si>
  <si>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</si>
  <si>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</si>
  <si>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</si>
  <si>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</si>
  <si>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</si>
  <si>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</si>
  <si>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</si>
  <si>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</si>
  <si>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</si>
  <si>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</si>
  <si>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2013/002</t>
  </si>
  <si>
    <t>BD Vídeň</t>
  </si>
  <si>
    <t>1c</t>
  </si>
  <si>
    <t>Finální - Nabídka -  stavební část podkroví</t>
  </si>
  <si>
    <t>m2</t>
  </si>
  <si>
    <t>t</t>
  </si>
  <si>
    <t>m</t>
  </si>
  <si>
    <t>762</t>
  </si>
  <si>
    <t>Konstrukce tesařské</t>
  </si>
  <si>
    <t>762342203RT4</t>
  </si>
  <si>
    <t>762354112R00</t>
  </si>
  <si>
    <t xml:space="preserve">Montáž střešních vikýřů pultových pl. nad 0,5 m2 </t>
  </si>
  <si>
    <t>kus</t>
  </si>
  <si>
    <t>764</t>
  </si>
  <si>
    <t>Konstrukce klempířské</t>
  </si>
  <si>
    <t>764212621RT1</t>
  </si>
  <si>
    <t xml:space="preserve">Krytina pozink rš. 670 mm, do 10° </t>
  </si>
  <si>
    <t>764239611RT1</t>
  </si>
  <si>
    <t xml:space="preserve">Lemování komína z pozink </t>
  </si>
  <si>
    <t>764255604RT1</t>
  </si>
  <si>
    <t xml:space="preserve">Žlab nástřešní pozink rš. 670 mm </t>
  </si>
  <si>
    <t>764258601RT1</t>
  </si>
  <si>
    <t xml:space="preserve">Žlab balkonový zástrčný pozink rš. 200 mm </t>
  </si>
  <si>
    <t>76429</t>
  </si>
  <si>
    <t xml:space="preserve">oplech .zlomu manasardy pozink  rš.cca 1300 </t>
  </si>
  <si>
    <t>764292611RT1</t>
  </si>
  <si>
    <t xml:space="preserve">Oplechování hřebene pozink </t>
  </si>
  <si>
    <t>764296430R00</t>
  </si>
  <si>
    <t>Připojovací lišta z pl. pozink dilatační, rš 120 mm</t>
  </si>
  <si>
    <t>764511650RT1</t>
  </si>
  <si>
    <t xml:space="preserve">Oplechování parapetů pozink, rš. 330 mm </t>
  </si>
  <si>
    <t>764522610RT1</t>
  </si>
  <si>
    <t xml:space="preserve">Oplechování říms pozink,  rš.1000 mm </t>
  </si>
  <si>
    <t>764522610RTx</t>
  </si>
  <si>
    <t>Oplechování říms pozink,  rš.1300 mm -okraj střechy</t>
  </si>
  <si>
    <t>998764104R00</t>
  </si>
  <si>
    <t xml:space="preserve">Přesun hmot pro klempířské konstr., výšky do 36 m </t>
  </si>
  <si>
    <t>765</t>
  </si>
  <si>
    <t>Krytiny tvrdé</t>
  </si>
  <si>
    <t>765311591R00</t>
  </si>
  <si>
    <t xml:space="preserve">Bobrovka - příplatek za sklon přes 45 do 60° </t>
  </si>
  <si>
    <t>765322294R00</t>
  </si>
  <si>
    <t xml:space="preserve">Příplatek za sklon přes 60 do 75° </t>
  </si>
  <si>
    <t>765322294R0x</t>
  </si>
  <si>
    <t xml:space="preserve">Příplatek za sklon přes  do 90° </t>
  </si>
  <si>
    <t>765331874R00</t>
  </si>
  <si>
    <t xml:space="preserve">Sněholam </t>
  </si>
  <si>
    <t>soub</t>
  </si>
  <si>
    <t>765799231R00</t>
  </si>
  <si>
    <t xml:space="preserve">Montáž kontralaťování při vzdálenosti latí do 1 m </t>
  </si>
  <si>
    <t>765799311RL3</t>
  </si>
  <si>
    <t>Montáž fólie na krokve přibitím s přelepením spojů podstřešní difúzní fólie Tyvek Solid</t>
  </si>
  <si>
    <t>765799315R0x</t>
  </si>
  <si>
    <t xml:space="preserve">Příplatek za sklon od 30° do 66° </t>
  </si>
  <si>
    <t>765901311R00</t>
  </si>
  <si>
    <t xml:space="preserve">Páska těsnicí pod kontralatě š. 5 cm </t>
  </si>
  <si>
    <t>765310012RAA</t>
  </si>
  <si>
    <t>Zastřešení pálenou krytinou bobrovkou střech složitých</t>
  </si>
  <si>
    <t>765320034RAD</t>
  </si>
  <si>
    <t>Zastřešení krytinou Cembrit slož. střechy, bednění dvojité krytí, Dominant - dánský obdélník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</si>
  <si>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</si>
  <si>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</si>
  <si>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</si>
  <si>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</si>
  <si>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</si>
  <si>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</si>
  <si>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Ubytování pracovníků</t>
  </si>
  <si>
    <t>Pasportizace objektu</t>
  </si>
  <si>
    <t>Jeřáb</t>
  </si>
  <si>
    <t>Výtah, zhoz</t>
  </si>
  <si>
    <t>Cena bez DPH v Kč</t>
  </si>
  <si>
    <t>Cena bez DPH v Kč  - sleva 2%</t>
  </si>
  <si>
    <t>Cena bez DPH EURO</t>
  </si>
  <si>
    <t>Cena 2 kpl výtahů vč. koord. přirážky</t>
  </si>
  <si>
    <t>Montáž laťování střech, vzdálenost latí 22 - 36 cm bez dodávky řeziva, latě 4/6 cm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</si>
</sst>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\ [$EUR]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167" fontId="3" fillId="0" borderId="59" xfId="0" applyNumberFormat="1" applyFont="1" applyBorder="1" applyAlignment="1">
      <alignment horizontal="right" indent="2"/>
    </xf>
    <xf numFmtId="167" fontId="3" fillId="0" borderId="24" xfId="0" applyNumberFormat="1" applyFont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167" fontId="7" fillId="33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5" fillId="0" borderId="19" xfId="0" applyFont="1" applyBorder="1" applyAlignment="1">
      <alignment horizontal="center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  <xf numFmtId="0" fontId="16" fillId="0" borderId="60" xfId="46" applyFont="1" applyFill="1" applyBorder="1" applyAlignment="1">
      <alignment horizontal="center" vertical="top"/>
      <protection/>
    </xf>
    <xf numFmtId="49" fontId="16" fillId="0" borderId="60" xfId="46" applyNumberFormat="1" applyFont="1" applyFill="1" applyBorder="1" applyAlignment="1">
      <alignment horizontal="left" vertical="top"/>
      <protection/>
    </xf>
    <xf numFmtId="0" fontId="16" fillId="0" borderId="60" xfId="46" applyFont="1" applyFill="1" applyBorder="1" applyAlignment="1">
      <alignment vertical="top" wrapText="1"/>
      <protection/>
    </xf>
    <xf numFmtId="49" fontId="16" fillId="0" borderId="60" xfId="46" applyNumberFormat="1" applyFont="1" applyFill="1" applyBorder="1" applyAlignment="1">
      <alignment horizontal="center" shrinkToFit="1"/>
      <protection/>
    </xf>
    <xf numFmtId="4" fontId="16" fillId="0" borderId="60" xfId="46" applyNumberFormat="1" applyFont="1" applyFill="1" applyBorder="1" applyAlignment="1">
      <alignment horizontal="right"/>
      <protection/>
    </xf>
    <xf numFmtId="4" fontId="16" fillId="0" borderId="60" xfId="46" applyNumberFormat="1" applyFont="1" applyFill="1" applyBorder="1">
      <alignment/>
      <protection/>
    </xf>
    <xf numFmtId="0" fontId="0" fillId="0" borderId="0" xfId="46" applyFill="1">
      <alignment/>
      <protection/>
    </xf>
    <xf numFmtId="0" fontId="15" fillId="0" borderId="0" xfId="46" applyFont="1" applyFill="1">
      <alignment/>
      <protection/>
    </xf>
    <xf numFmtId="0" fontId="15" fillId="0" borderId="0" xfId="46" applyFont="1" applyFill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L36" sqref="L3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1c</v>
      </c>
      <c r="D2" s="5" t="str">
        <f>Rekapitulace!G2</f>
        <v>Finální - Nabídka -  stavební část podkroví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73</v>
      </c>
      <c r="B5" s="18"/>
      <c r="C5" s="19"/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75</v>
      </c>
      <c r="B7" s="25"/>
      <c r="C7" s="26" t="s">
        <v>76</v>
      </c>
      <c r="D7" s="27"/>
      <c r="E7" s="27"/>
      <c r="F7" s="28" t="s">
        <v>11</v>
      </c>
      <c r="G7" s="22">
        <f>IF(PocetMJ=0,,ROUND((F30+F33)/PocetMJ,1))</f>
        <v>0</v>
      </c>
    </row>
    <row r="8" spans="1:9" ht="12.75">
      <c r="A8" s="29" t="s">
        <v>12</v>
      </c>
      <c r="B8" s="13"/>
      <c r="C8" s="204"/>
      <c r="D8" s="204"/>
      <c r="E8" s="205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4">
        <f>Projektant</f>
        <v>0</v>
      </c>
      <c r="D9" s="204"/>
      <c r="E9" s="205"/>
      <c r="F9" s="13"/>
      <c r="G9" s="34"/>
      <c r="H9" s="35"/>
    </row>
    <row r="10" spans="1:8" ht="12.75">
      <c r="A10" s="29" t="s">
        <v>15</v>
      </c>
      <c r="B10" s="13"/>
      <c r="C10" s="204"/>
      <c r="D10" s="204"/>
      <c r="E10" s="204"/>
      <c r="F10" s="36"/>
      <c r="G10" s="37"/>
      <c r="H10" s="38"/>
    </row>
    <row r="11" spans="1:57" ht="13.5" customHeight="1">
      <c r="A11" s="29" t="s">
        <v>16</v>
      </c>
      <c r="B11" s="13"/>
      <c r="C11" s="204"/>
      <c r="D11" s="204"/>
      <c r="E11" s="204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8"/>
      <c r="D12" s="208"/>
      <c r="E12" s="208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Rekapitulace!A15</f>
        <v>Ztížené výrobní podmínky</v>
      </c>
      <c r="E15" s="58"/>
      <c r="F15" s="59"/>
      <c r="G15" s="56">
        <f>Rekapitulace!I15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Rekapitulace!A16</f>
        <v>Oborová přirážka</v>
      </c>
      <c r="E16" s="60"/>
      <c r="F16" s="61"/>
      <c r="G16" s="56">
        <f>Rekapitulace!I16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Rekapitulace!A17</f>
        <v>Přesun stavebních kapacit</v>
      </c>
      <c r="E17" s="60"/>
      <c r="F17" s="61"/>
      <c r="G17" s="56">
        <f>Rekapitulace!I17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Rekapitulace!A18</f>
        <v>Mimostaveništní doprava</v>
      </c>
      <c r="E18" s="60"/>
      <c r="F18" s="61"/>
      <c r="G18" s="56">
        <f>Rekapitulace!I18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Rekapitulace!A19</f>
        <v>Zařízení staveniště</v>
      </c>
      <c r="E19" s="60"/>
      <c r="F19" s="61"/>
      <c r="G19" s="56">
        <f>Rekapitulace!I19</f>
        <v>0</v>
      </c>
    </row>
    <row r="20" spans="1:7" ht="15.75" customHeight="1">
      <c r="A20" s="64"/>
      <c r="B20" s="55"/>
      <c r="C20" s="56"/>
      <c r="D20" s="9" t="str">
        <f>Rekapitulace!A20</f>
        <v>Provoz investora</v>
      </c>
      <c r="E20" s="60"/>
      <c r="F20" s="61"/>
      <c r="G20" s="56">
        <f>Rekapitulace!I20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Rekapitulace!A21</f>
        <v>Ubytování pracovníků</v>
      </c>
      <c r="E21" s="60"/>
      <c r="F21" s="61"/>
      <c r="G21" s="56">
        <f>Rekapitulace!I21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6" t="s">
        <v>34</v>
      </c>
      <c r="B23" s="207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145</v>
      </c>
      <c r="B30" s="86"/>
      <c r="C30" s="87"/>
      <c r="D30" s="86" t="s">
        <v>43</v>
      </c>
      <c r="E30" s="88"/>
      <c r="F30" s="202">
        <f>C23</f>
        <v>0</v>
      </c>
      <c r="G30" s="203"/>
    </row>
    <row r="31" spans="1:7" ht="12.75">
      <c r="A31" s="85" t="s">
        <v>146</v>
      </c>
      <c r="B31" s="86"/>
      <c r="C31" s="87"/>
      <c r="D31" s="86" t="s">
        <v>44</v>
      </c>
      <c r="E31" s="88"/>
      <c r="F31" s="202">
        <f>Zaklad5*0.98</f>
        <v>0</v>
      </c>
      <c r="G31" s="203"/>
    </row>
    <row r="32" spans="1:7" ht="12.75">
      <c r="A32" s="85" t="s">
        <v>148</v>
      </c>
      <c r="B32" s="86"/>
      <c r="C32" s="87"/>
      <c r="D32" s="86"/>
      <c r="E32" s="88"/>
      <c r="F32" s="196"/>
      <c r="G32" s="197"/>
    </row>
    <row r="33" spans="1:7" ht="12.75">
      <c r="A33" s="85" t="s">
        <v>147</v>
      </c>
      <c r="B33" s="86"/>
      <c r="C33" s="87"/>
      <c r="D33" s="86" t="s">
        <v>44</v>
      </c>
      <c r="E33" s="88"/>
      <c r="F33" s="196"/>
      <c r="G33" s="197"/>
    </row>
    <row r="34" spans="1:7" s="92" customFormat="1" ht="19.5" customHeight="1" thickBot="1">
      <c r="A34" s="89" t="s">
        <v>45</v>
      </c>
      <c r="B34" s="90"/>
      <c r="C34" s="90"/>
      <c r="D34" s="90"/>
      <c r="E34" s="91"/>
      <c r="F34" s="198">
        <f>Zaklad22+F32</f>
        <v>0</v>
      </c>
      <c r="G34" s="199"/>
    </row>
    <row r="36" spans="1:8" ht="12.75">
      <c r="A36" s="93" t="s">
        <v>46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>
      <c r="A37" s="93"/>
      <c r="B37" s="201"/>
      <c r="C37" s="201"/>
      <c r="D37" s="201"/>
      <c r="E37" s="201"/>
      <c r="F37" s="201"/>
      <c r="G37" s="201"/>
      <c r="H37" t="s">
        <v>6</v>
      </c>
    </row>
    <row r="38" spans="1:8" ht="12.75" customHeight="1">
      <c r="A38" s="94"/>
      <c r="B38" s="201"/>
      <c r="C38" s="201"/>
      <c r="D38" s="201"/>
      <c r="E38" s="201"/>
      <c r="F38" s="201"/>
      <c r="G38" s="201"/>
      <c r="H38" t="s">
        <v>6</v>
      </c>
    </row>
    <row r="39" spans="1:8" ht="12.75">
      <c r="A39" s="94"/>
      <c r="B39" s="201"/>
      <c r="C39" s="201"/>
      <c r="D39" s="201"/>
      <c r="E39" s="201"/>
      <c r="F39" s="201"/>
      <c r="G39" s="201"/>
      <c r="H39" t="s">
        <v>6</v>
      </c>
    </row>
    <row r="40" spans="1:8" ht="12.75">
      <c r="A40" s="94"/>
      <c r="B40" s="201"/>
      <c r="C40" s="201"/>
      <c r="D40" s="201"/>
      <c r="E40" s="201"/>
      <c r="F40" s="201"/>
      <c r="G40" s="201"/>
      <c r="H40" t="s">
        <v>6</v>
      </c>
    </row>
    <row r="41" spans="1:8" ht="12.75">
      <c r="A41" s="94"/>
      <c r="B41" s="201"/>
      <c r="C41" s="201"/>
      <c r="D41" s="201"/>
      <c r="E41" s="201"/>
      <c r="F41" s="201"/>
      <c r="G41" s="201"/>
      <c r="H41" t="s">
        <v>6</v>
      </c>
    </row>
    <row r="42" spans="1:8" ht="12.75">
      <c r="A42" s="94"/>
      <c r="B42" s="201"/>
      <c r="C42" s="201"/>
      <c r="D42" s="201"/>
      <c r="E42" s="201"/>
      <c r="F42" s="201"/>
      <c r="G42" s="201"/>
      <c r="H42" t="s">
        <v>6</v>
      </c>
    </row>
    <row r="43" spans="1:8" ht="12.75">
      <c r="A43" s="94"/>
      <c r="B43" s="201"/>
      <c r="C43" s="201"/>
      <c r="D43" s="201"/>
      <c r="E43" s="201"/>
      <c r="F43" s="201"/>
      <c r="G43" s="201"/>
      <c r="H43" t="s">
        <v>6</v>
      </c>
    </row>
    <row r="44" spans="1:8" ht="12.75">
      <c r="A44" s="94"/>
      <c r="B44" s="201"/>
      <c r="C44" s="201"/>
      <c r="D44" s="201"/>
      <c r="E44" s="201"/>
      <c r="F44" s="201"/>
      <c r="G44" s="201"/>
      <c r="H44" t="s">
        <v>6</v>
      </c>
    </row>
    <row r="45" spans="1:8" ht="0.75" customHeight="1">
      <c r="A45" s="94"/>
      <c r="B45" s="201"/>
      <c r="C45" s="201"/>
      <c r="D45" s="201"/>
      <c r="E45" s="201"/>
      <c r="F45" s="201"/>
      <c r="G45" s="201"/>
      <c r="H45" t="s">
        <v>6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sheetProtection/>
  <mergeCells count="22">
    <mergeCell ref="C8:E8"/>
    <mergeCell ref="C9:E9"/>
    <mergeCell ref="C10:E10"/>
    <mergeCell ref="C11:E11"/>
    <mergeCell ref="A23:B23"/>
    <mergeCell ref="C12:E12"/>
    <mergeCell ref="B55:G55"/>
    <mergeCell ref="F30:G30"/>
    <mergeCell ref="B46:G46"/>
    <mergeCell ref="B47:G47"/>
    <mergeCell ref="B48:G48"/>
    <mergeCell ref="B49:G49"/>
    <mergeCell ref="B52:G52"/>
    <mergeCell ref="B53:G53"/>
    <mergeCell ref="B54:G54"/>
    <mergeCell ref="F32:G32"/>
    <mergeCell ref="B50:G50"/>
    <mergeCell ref="F33:G33"/>
    <mergeCell ref="F34:G34"/>
    <mergeCell ref="B51:G51"/>
    <mergeCell ref="B37:G45"/>
    <mergeCell ref="F31:G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A10" sqref="A10:IV1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47</v>
      </c>
      <c r="B1" s="210"/>
      <c r="C1" s="95" t="str">
        <f>CONCATENATE(cislostavby," ",nazevstavby)</f>
        <v>2013/002 BD Vídeň</v>
      </c>
      <c r="D1" s="96"/>
      <c r="E1" s="97"/>
      <c r="F1" s="96"/>
      <c r="G1" s="98" t="s">
        <v>48</v>
      </c>
      <c r="H1" s="99" t="s">
        <v>77</v>
      </c>
      <c r="I1" s="100"/>
    </row>
    <row r="2" spans="1:9" ht="13.5" thickBot="1">
      <c r="A2" s="211" t="s">
        <v>49</v>
      </c>
      <c r="B2" s="212"/>
      <c r="C2" s="101" t="str">
        <f>CONCATENATE(cisloobjektu," ",nazevobjektu)</f>
        <v>1 </v>
      </c>
      <c r="D2" s="102"/>
      <c r="E2" s="103"/>
      <c r="F2" s="102"/>
      <c r="G2" s="213" t="s">
        <v>78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4" t="s">
        <v>50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7"/>
      <c r="B6" s="108" t="s">
        <v>51</v>
      </c>
      <c r="C6" s="108"/>
      <c r="D6" s="109"/>
      <c r="E6" s="110" t="s">
        <v>52</v>
      </c>
      <c r="F6" s="111" t="s">
        <v>53</v>
      </c>
      <c r="G6" s="111" t="s">
        <v>54</v>
      </c>
      <c r="H6" s="111" t="s">
        <v>55</v>
      </c>
      <c r="I6" s="112" t="s">
        <v>31</v>
      </c>
    </row>
    <row r="7" spans="1:9" s="35" customFormat="1" ht="12.75">
      <c r="A7" s="192" t="str">
        <f>Položky!B7</f>
        <v>762</v>
      </c>
      <c r="B7" s="113" t="str">
        <f>Položky!C7</f>
        <v>Konstrukce tesařské</v>
      </c>
      <c r="C7" s="66"/>
      <c r="D7" s="114"/>
      <c r="E7" s="193">
        <f>Položky!BA10</f>
        <v>0</v>
      </c>
      <c r="F7" s="194">
        <f>Položky!BB10</f>
        <v>0</v>
      </c>
      <c r="G7" s="194">
        <f>Položky!BC10</f>
        <v>0</v>
      </c>
      <c r="H7" s="194">
        <f>Položky!BD10</f>
        <v>0</v>
      </c>
      <c r="I7" s="195">
        <f>Položky!BE10</f>
        <v>0</v>
      </c>
    </row>
    <row r="8" spans="1:9" s="35" customFormat="1" ht="12.75">
      <c r="A8" s="192" t="str">
        <f>Položky!B11</f>
        <v>764</v>
      </c>
      <c r="B8" s="113" t="str">
        <f>Položky!C11</f>
        <v>Konstrukce klempířské</v>
      </c>
      <c r="C8" s="66"/>
      <c r="D8" s="114"/>
      <c r="E8" s="193">
        <f>Položky!BA23</f>
        <v>0</v>
      </c>
      <c r="F8" s="194">
        <f>Položky!BB23</f>
        <v>0</v>
      </c>
      <c r="G8" s="194">
        <f>Položky!BC23</f>
        <v>0</v>
      </c>
      <c r="H8" s="194">
        <f>Položky!BD23</f>
        <v>0</v>
      </c>
      <c r="I8" s="195">
        <f>Položky!BE23</f>
        <v>0</v>
      </c>
    </row>
    <row r="9" spans="1:9" s="35" customFormat="1" ht="13.5" thickBot="1">
      <c r="A9" s="192" t="str">
        <f>Položky!B24</f>
        <v>765</v>
      </c>
      <c r="B9" s="113" t="str">
        <f>Položky!C24</f>
        <v>Krytiny tvrdé</v>
      </c>
      <c r="C9" s="66"/>
      <c r="D9" s="114"/>
      <c r="E9" s="193">
        <f>Položky!BA35</f>
        <v>0</v>
      </c>
      <c r="F9" s="194">
        <f>Položky!BB35</f>
        <v>0</v>
      </c>
      <c r="G9" s="194">
        <f>Položky!BC35</f>
        <v>0</v>
      </c>
      <c r="H9" s="194">
        <f>Položky!BD35</f>
        <v>0</v>
      </c>
      <c r="I9" s="195">
        <f>Položky!BE35</f>
        <v>0</v>
      </c>
    </row>
    <row r="10" spans="1:9" s="121" customFormat="1" ht="13.5" thickBot="1">
      <c r="A10" s="115"/>
      <c r="B10" s="116" t="s">
        <v>56</v>
      </c>
      <c r="C10" s="116"/>
      <c r="D10" s="117"/>
      <c r="E10" s="118">
        <f>SUM(E7:E9)</f>
        <v>0</v>
      </c>
      <c r="F10" s="119">
        <f>SUM(F7:F9)</f>
        <v>0</v>
      </c>
      <c r="G10" s="119">
        <f>SUM(G7:G9)</f>
        <v>0</v>
      </c>
      <c r="H10" s="119">
        <f>SUM(H7:H9)</f>
        <v>0</v>
      </c>
      <c r="I10" s="120">
        <f>SUM(I7:I9)</f>
        <v>0</v>
      </c>
    </row>
    <row r="11" spans="1:9" ht="12.75">
      <c r="A11" s="66"/>
      <c r="B11" s="66"/>
      <c r="C11" s="66"/>
      <c r="D11" s="66"/>
      <c r="E11" s="66"/>
      <c r="F11" s="66"/>
      <c r="G11" s="66"/>
      <c r="H11" s="66"/>
      <c r="I11" s="66"/>
    </row>
    <row r="12" spans="1:57" ht="19.5" customHeight="1">
      <c r="A12" s="105" t="s">
        <v>57</v>
      </c>
      <c r="B12" s="105"/>
      <c r="C12" s="105"/>
      <c r="D12" s="105"/>
      <c r="E12" s="105"/>
      <c r="F12" s="105"/>
      <c r="G12" s="122"/>
      <c r="H12" s="105"/>
      <c r="I12" s="105"/>
      <c r="BA12" s="41"/>
      <c r="BB12" s="41"/>
      <c r="BC12" s="41"/>
      <c r="BD12" s="41"/>
      <c r="BE12" s="41"/>
    </row>
    <row r="13" spans="1:9" ht="13.5" thickBot="1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1" t="s">
        <v>58</v>
      </c>
      <c r="B14" s="72"/>
      <c r="C14" s="72"/>
      <c r="D14" s="123"/>
      <c r="E14" s="124" t="s">
        <v>59</v>
      </c>
      <c r="F14" s="125" t="s">
        <v>60</v>
      </c>
      <c r="G14" s="126" t="s">
        <v>61</v>
      </c>
      <c r="H14" s="127"/>
      <c r="I14" s="128" t="s">
        <v>59</v>
      </c>
    </row>
    <row r="15" spans="1:53" ht="12.75">
      <c r="A15" s="64" t="s">
        <v>135</v>
      </c>
      <c r="B15" s="55"/>
      <c r="C15" s="55"/>
      <c r="D15" s="129"/>
      <c r="E15" s="130">
        <v>0</v>
      </c>
      <c r="F15" s="131">
        <v>0</v>
      </c>
      <c r="G15" s="132">
        <f aca="true" t="shared" si="0" ref="G15:G24">CHOOSE(BA15+1,HSV+PSV,HSV+PSV+Mont,HSV+PSV+Dodavka+Mont,HSV,PSV,Mont,Dodavka,Mont+Dodavka,0)</f>
        <v>0</v>
      </c>
      <c r="H15" s="133"/>
      <c r="I15" s="134">
        <f aca="true" t="shared" si="1" ref="I15:I24">E15+F15*G15/100</f>
        <v>0</v>
      </c>
      <c r="BA15">
        <v>0</v>
      </c>
    </row>
    <row r="16" spans="1:53" ht="12.75">
      <c r="A16" s="64" t="s">
        <v>136</v>
      </c>
      <c r="B16" s="55"/>
      <c r="C16" s="55"/>
      <c r="D16" s="129"/>
      <c r="E16" s="130">
        <v>0</v>
      </c>
      <c r="F16" s="131">
        <v>0</v>
      </c>
      <c r="G16" s="132">
        <f t="shared" si="0"/>
        <v>0</v>
      </c>
      <c r="H16" s="133"/>
      <c r="I16" s="134">
        <f t="shared" si="1"/>
        <v>0</v>
      </c>
      <c r="BA16">
        <v>0</v>
      </c>
    </row>
    <row r="17" spans="1:53" ht="12.75">
      <c r="A17" s="64" t="s">
        <v>137</v>
      </c>
      <c r="B17" s="55"/>
      <c r="C17" s="55"/>
      <c r="D17" s="129"/>
      <c r="E17" s="130">
        <v>0</v>
      </c>
      <c r="F17" s="131">
        <v>0</v>
      </c>
      <c r="G17" s="132">
        <f t="shared" si="0"/>
        <v>0</v>
      </c>
      <c r="H17" s="133"/>
      <c r="I17" s="134">
        <f t="shared" si="1"/>
        <v>0</v>
      </c>
      <c r="BA17">
        <v>0</v>
      </c>
    </row>
    <row r="18" spans="1:53" ht="12.75">
      <c r="A18" s="64" t="s">
        <v>138</v>
      </c>
      <c r="B18" s="55"/>
      <c r="C18" s="55"/>
      <c r="D18" s="129"/>
      <c r="E18" s="130">
        <v>0</v>
      </c>
      <c r="F18" s="131">
        <v>0</v>
      </c>
      <c r="G18" s="132">
        <f t="shared" si="0"/>
        <v>0</v>
      </c>
      <c r="H18" s="133"/>
      <c r="I18" s="134">
        <f t="shared" si="1"/>
        <v>0</v>
      </c>
      <c r="BA18">
        <v>2</v>
      </c>
    </row>
    <row r="19" spans="1:53" ht="12.75">
      <c r="A19" s="64" t="s">
        <v>139</v>
      </c>
      <c r="B19" s="55"/>
      <c r="C19" s="55"/>
      <c r="D19" s="129"/>
      <c r="E19" s="130">
        <v>0</v>
      </c>
      <c r="F19" s="131">
        <v>0</v>
      </c>
      <c r="G19" s="132">
        <f t="shared" si="0"/>
        <v>0</v>
      </c>
      <c r="H19" s="133"/>
      <c r="I19" s="134">
        <f t="shared" si="1"/>
        <v>0</v>
      </c>
      <c r="BA19">
        <v>2</v>
      </c>
    </row>
    <row r="20" spans="1:53" ht="12.75">
      <c r="A20" s="64" t="s">
        <v>140</v>
      </c>
      <c r="B20" s="55"/>
      <c r="C20" s="55"/>
      <c r="D20" s="129"/>
      <c r="E20" s="130">
        <v>0</v>
      </c>
      <c r="F20" s="131">
        <v>0</v>
      </c>
      <c r="G20" s="132">
        <f t="shared" si="0"/>
        <v>0</v>
      </c>
      <c r="H20" s="133"/>
      <c r="I20" s="134">
        <f t="shared" si="1"/>
        <v>0</v>
      </c>
      <c r="BA20">
        <v>1</v>
      </c>
    </row>
    <row r="21" spans="1:53" ht="12.75">
      <c r="A21" s="64" t="s">
        <v>141</v>
      </c>
      <c r="B21" s="55"/>
      <c r="C21" s="55"/>
      <c r="D21" s="129"/>
      <c r="E21" s="130">
        <v>0</v>
      </c>
      <c r="F21" s="131">
        <v>0</v>
      </c>
      <c r="G21" s="132">
        <f t="shared" si="0"/>
        <v>0</v>
      </c>
      <c r="H21" s="133"/>
      <c r="I21" s="134">
        <f t="shared" si="1"/>
        <v>0</v>
      </c>
      <c r="BA21">
        <v>2</v>
      </c>
    </row>
    <row r="22" spans="1:53" ht="12.75">
      <c r="A22" s="64" t="s">
        <v>142</v>
      </c>
      <c r="B22" s="55"/>
      <c r="C22" s="55"/>
      <c r="D22" s="129"/>
      <c r="E22" s="130">
        <v>0</v>
      </c>
      <c r="F22" s="131">
        <v>0</v>
      </c>
      <c r="G22" s="132">
        <f t="shared" si="0"/>
        <v>0</v>
      </c>
      <c r="H22" s="133"/>
      <c r="I22" s="134">
        <f t="shared" si="1"/>
        <v>0</v>
      </c>
      <c r="BA22">
        <v>2</v>
      </c>
    </row>
    <row r="23" spans="1:53" ht="12.75">
      <c r="A23" s="64" t="s">
        <v>143</v>
      </c>
      <c r="B23" s="55"/>
      <c r="C23" s="55"/>
      <c r="D23" s="129"/>
      <c r="E23" s="130">
        <v>0</v>
      </c>
      <c r="F23" s="131">
        <v>0</v>
      </c>
      <c r="G23" s="132">
        <f t="shared" si="0"/>
        <v>0</v>
      </c>
      <c r="H23" s="133"/>
      <c r="I23" s="134">
        <f t="shared" si="1"/>
        <v>0</v>
      </c>
      <c r="BA23">
        <v>0</v>
      </c>
    </row>
    <row r="24" spans="1:53" ht="12.75">
      <c r="A24" s="64" t="s">
        <v>144</v>
      </c>
      <c r="B24" s="55"/>
      <c r="C24" s="55"/>
      <c r="D24" s="129"/>
      <c r="E24" s="130">
        <v>0</v>
      </c>
      <c r="F24" s="131">
        <v>0</v>
      </c>
      <c r="G24" s="132">
        <f t="shared" si="0"/>
        <v>0</v>
      </c>
      <c r="H24" s="133"/>
      <c r="I24" s="134">
        <f t="shared" si="1"/>
        <v>0</v>
      </c>
      <c r="BA24">
        <v>0</v>
      </c>
    </row>
    <row r="25" spans="1:9" ht="13.5" thickBot="1">
      <c r="A25" s="135"/>
      <c r="B25" s="136" t="s">
        <v>62</v>
      </c>
      <c r="C25" s="137"/>
      <c r="D25" s="138"/>
      <c r="E25" s="139"/>
      <c r="F25" s="140"/>
      <c r="G25" s="140"/>
      <c r="H25" s="216">
        <f>SUM(I15:I24)</f>
        <v>0</v>
      </c>
      <c r="I25" s="217"/>
    </row>
    <row r="27" spans="2:9" ht="12.75">
      <c r="B27" s="121"/>
      <c r="F27" s="141"/>
      <c r="G27" s="142"/>
      <c r="H27" s="142"/>
      <c r="I27" s="143"/>
    </row>
    <row r="28" spans="6:9" ht="12.75">
      <c r="F28" s="141"/>
      <c r="G28" s="142"/>
      <c r="H28" s="142"/>
      <c r="I28" s="143"/>
    </row>
    <row r="29" spans="6:9" ht="12.75"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2"/>
  <sheetViews>
    <sheetView showGridLines="0" showZeros="0" tabSelected="1" zoomScalePageLayoutView="0" workbookViewId="0" topLeftCell="A1">
      <selection activeCell="K18" sqref="K18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86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18" t="s">
        <v>63</v>
      </c>
      <c r="B1" s="218"/>
      <c r="C1" s="218"/>
      <c r="D1" s="218"/>
      <c r="E1" s="218"/>
      <c r="F1" s="218"/>
      <c r="G1" s="218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209" t="s">
        <v>47</v>
      </c>
      <c r="B3" s="210"/>
      <c r="C3" s="95" t="str">
        <f>CONCATENATE(cislostavby," ",nazevstavby)</f>
        <v>2013/002 BD Vídeň</v>
      </c>
      <c r="D3" s="149"/>
      <c r="E3" s="150" t="s">
        <v>64</v>
      </c>
      <c r="F3" s="151" t="str">
        <f>Rekapitulace!H1</f>
        <v>1c</v>
      </c>
      <c r="G3" s="152"/>
    </row>
    <row r="4" spans="1:7" ht="13.5" thickBot="1">
      <c r="A4" s="219" t="s">
        <v>49</v>
      </c>
      <c r="B4" s="212"/>
      <c r="C4" s="101" t="str">
        <f>CONCATENATE(cisloobjektu," ",nazevobjektu)</f>
        <v>1 </v>
      </c>
      <c r="D4" s="153"/>
      <c r="E4" s="220" t="str">
        <f>Rekapitulace!G2</f>
        <v>Finální - Nabídka -  stavební část podkroví</v>
      </c>
      <c r="F4" s="221"/>
      <c r="G4" s="222"/>
    </row>
    <row r="5" spans="1:7" ht="13.5" thickTop="1">
      <c r="A5" s="154"/>
      <c r="B5" s="145"/>
      <c r="C5" s="145"/>
      <c r="D5" s="145"/>
      <c r="E5" s="155"/>
      <c r="F5" s="145"/>
      <c r="G5" s="156"/>
    </row>
    <row r="6" spans="1:7" ht="12.75">
      <c r="A6" s="157" t="s">
        <v>65</v>
      </c>
      <c r="B6" s="158" t="s">
        <v>66</v>
      </c>
      <c r="C6" s="158" t="s">
        <v>67</v>
      </c>
      <c r="D6" s="158" t="s">
        <v>68</v>
      </c>
      <c r="E6" s="159" t="s">
        <v>69</v>
      </c>
      <c r="F6" s="158" t="s">
        <v>70</v>
      </c>
      <c r="G6" s="160" t="s">
        <v>71</v>
      </c>
    </row>
    <row r="7" spans="1:15" ht="12.75">
      <c r="A7" s="161" t="s">
        <v>72</v>
      </c>
      <c r="B7" s="162" t="s">
        <v>82</v>
      </c>
      <c r="C7" s="163" t="s">
        <v>83</v>
      </c>
      <c r="D7" s="164"/>
      <c r="E7" s="165"/>
      <c r="F7" s="165"/>
      <c r="G7" s="166"/>
      <c r="H7" s="167"/>
      <c r="I7" s="167"/>
      <c r="O7" s="168">
        <v>1</v>
      </c>
    </row>
    <row r="8" spans="1:104" s="229" customFormat="1" ht="22.5">
      <c r="A8" s="223">
        <v>89</v>
      </c>
      <c r="B8" s="224" t="s">
        <v>84</v>
      </c>
      <c r="C8" s="225" t="s">
        <v>149</v>
      </c>
      <c r="D8" s="226" t="s">
        <v>79</v>
      </c>
      <c r="E8" s="227">
        <v>570.85</v>
      </c>
      <c r="F8" s="227"/>
      <c r="G8" s="228">
        <f>E8*F8</f>
        <v>0</v>
      </c>
      <c r="O8" s="230">
        <v>2</v>
      </c>
      <c r="AA8" s="229">
        <v>1</v>
      </c>
      <c r="AB8" s="229">
        <v>7</v>
      </c>
      <c r="AC8" s="229">
        <v>7</v>
      </c>
      <c r="AZ8" s="229">
        <v>2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31">
        <v>1</v>
      </c>
      <c r="CB8" s="231">
        <v>7</v>
      </c>
      <c r="CZ8" s="229">
        <v>0</v>
      </c>
    </row>
    <row r="9" spans="1:104" s="229" customFormat="1" ht="12.75">
      <c r="A9" s="223">
        <v>90</v>
      </c>
      <c r="B9" s="224" t="s">
        <v>85</v>
      </c>
      <c r="C9" s="225" t="s">
        <v>86</v>
      </c>
      <c r="D9" s="226" t="s">
        <v>87</v>
      </c>
      <c r="E9" s="227">
        <v>6</v>
      </c>
      <c r="F9" s="227"/>
      <c r="G9" s="228">
        <f>E9*F9</f>
        <v>0</v>
      </c>
      <c r="O9" s="230">
        <v>2</v>
      </c>
      <c r="AA9" s="229">
        <v>1</v>
      </c>
      <c r="AB9" s="229">
        <v>7</v>
      </c>
      <c r="AC9" s="229">
        <v>7</v>
      </c>
      <c r="AZ9" s="229">
        <v>2</v>
      </c>
      <c r="BA9" s="229">
        <f>IF(AZ9=1,G9,0)</f>
        <v>0</v>
      </c>
      <c r="BB9" s="229">
        <f>IF(AZ9=2,G9,0)</f>
        <v>0</v>
      </c>
      <c r="BC9" s="229">
        <f>IF(AZ9=3,G9,0)</f>
        <v>0</v>
      </c>
      <c r="BD9" s="229">
        <f>IF(AZ9=4,G9,0)</f>
        <v>0</v>
      </c>
      <c r="BE9" s="229">
        <f>IF(AZ9=5,G9,0)</f>
        <v>0</v>
      </c>
      <c r="CA9" s="231">
        <v>1</v>
      </c>
      <c r="CB9" s="231">
        <v>7</v>
      </c>
      <c r="CZ9" s="229">
        <v>0</v>
      </c>
    </row>
    <row r="10" spans="1:57" ht="12.75">
      <c r="A10" s="176"/>
      <c r="B10" s="177" t="s">
        <v>74</v>
      </c>
      <c r="C10" s="178" t="str">
        <f>CONCATENATE(B7," ",C7)</f>
        <v>762 Konstrukce tesařské</v>
      </c>
      <c r="D10" s="179"/>
      <c r="E10" s="180"/>
      <c r="F10" s="181"/>
      <c r="G10" s="182">
        <f>SUM(G7:G9)</f>
        <v>0</v>
      </c>
      <c r="O10" s="168">
        <v>4</v>
      </c>
      <c r="BA10" s="183">
        <f>SUM(BA7:BA9)</f>
        <v>0</v>
      </c>
      <c r="BB10" s="183">
        <f>SUM(BB7:BB9)</f>
        <v>0</v>
      </c>
      <c r="BC10" s="183">
        <f>SUM(BC7:BC9)</f>
        <v>0</v>
      </c>
      <c r="BD10" s="183">
        <f>SUM(BD7:BD9)</f>
        <v>0</v>
      </c>
      <c r="BE10" s="183">
        <f>SUM(BE7:BE9)</f>
        <v>0</v>
      </c>
    </row>
    <row r="11" spans="1:15" ht="12.75">
      <c r="A11" s="161" t="s">
        <v>72</v>
      </c>
      <c r="B11" s="162" t="s">
        <v>88</v>
      </c>
      <c r="C11" s="163" t="s">
        <v>89</v>
      </c>
      <c r="D11" s="164"/>
      <c r="E11" s="165"/>
      <c r="F11" s="165"/>
      <c r="G11" s="166"/>
      <c r="H11" s="167"/>
      <c r="I11" s="167"/>
      <c r="O11" s="168">
        <v>1</v>
      </c>
    </row>
    <row r="12" spans="1:104" ht="12.75">
      <c r="A12" s="169">
        <v>113</v>
      </c>
      <c r="B12" s="170" t="s">
        <v>90</v>
      </c>
      <c r="C12" s="171" t="s">
        <v>91</v>
      </c>
      <c r="D12" s="172" t="s">
        <v>79</v>
      </c>
      <c r="E12" s="173">
        <v>248.264</v>
      </c>
      <c r="F12" s="173"/>
      <c r="G12" s="174">
        <f aca="true" t="shared" si="0" ref="G12:G22">E12*F12</f>
        <v>0</v>
      </c>
      <c r="O12" s="168">
        <v>2</v>
      </c>
      <c r="AA12" s="144">
        <v>1</v>
      </c>
      <c r="AB12" s="144">
        <v>7</v>
      </c>
      <c r="AC12" s="144">
        <v>7</v>
      </c>
      <c r="AZ12" s="144">
        <v>2</v>
      </c>
      <c r="BA12" s="144">
        <f aca="true" t="shared" si="1" ref="BA12:BA22">IF(AZ12=1,G12,0)</f>
        <v>0</v>
      </c>
      <c r="BB12" s="144">
        <f aca="true" t="shared" si="2" ref="BB12:BB22">IF(AZ12=2,G12,0)</f>
        <v>0</v>
      </c>
      <c r="BC12" s="144">
        <f aca="true" t="shared" si="3" ref="BC12:BC22">IF(AZ12=3,G12,0)</f>
        <v>0</v>
      </c>
      <c r="BD12" s="144">
        <f aca="true" t="shared" si="4" ref="BD12:BD22">IF(AZ12=4,G12,0)</f>
        <v>0</v>
      </c>
      <c r="BE12" s="144">
        <f aca="true" t="shared" si="5" ref="BE12:BE22">IF(AZ12=5,G12,0)</f>
        <v>0</v>
      </c>
      <c r="CA12" s="175">
        <v>1</v>
      </c>
      <c r="CB12" s="175">
        <v>7</v>
      </c>
      <c r="CZ12" s="144">
        <v>0</v>
      </c>
    </row>
    <row r="13" spans="1:104" ht="12.75">
      <c r="A13" s="169">
        <v>114</v>
      </c>
      <c r="B13" s="170" t="s">
        <v>92</v>
      </c>
      <c r="C13" s="171" t="s">
        <v>93</v>
      </c>
      <c r="D13" s="172" t="s">
        <v>87</v>
      </c>
      <c r="E13" s="173">
        <v>59</v>
      </c>
      <c r="F13" s="173"/>
      <c r="G13" s="174">
        <f t="shared" si="0"/>
        <v>0</v>
      </c>
      <c r="O13" s="168">
        <v>2</v>
      </c>
      <c r="AA13" s="144">
        <v>1</v>
      </c>
      <c r="AB13" s="144">
        <v>7</v>
      </c>
      <c r="AC13" s="144">
        <v>7</v>
      </c>
      <c r="AZ13" s="144">
        <v>2</v>
      </c>
      <c r="BA13" s="144">
        <f t="shared" si="1"/>
        <v>0</v>
      </c>
      <c r="BB13" s="144">
        <f t="shared" si="2"/>
        <v>0</v>
      </c>
      <c r="BC13" s="144">
        <f t="shared" si="3"/>
        <v>0</v>
      </c>
      <c r="BD13" s="144">
        <f t="shared" si="4"/>
        <v>0</v>
      </c>
      <c r="BE13" s="144">
        <f t="shared" si="5"/>
        <v>0</v>
      </c>
      <c r="CA13" s="175">
        <v>1</v>
      </c>
      <c r="CB13" s="175">
        <v>7</v>
      </c>
      <c r="CZ13" s="144">
        <v>0</v>
      </c>
    </row>
    <row r="14" spans="1:104" ht="12.75">
      <c r="A14" s="169">
        <v>115</v>
      </c>
      <c r="B14" s="170" t="s">
        <v>94</v>
      </c>
      <c r="C14" s="171" t="s">
        <v>95</v>
      </c>
      <c r="D14" s="172" t="s">
        <v>81</v>
      </c>
      <c r="E14" s="173">
        <v>163.5</v>
      </c>
      <c r="F14" s="173"/>
      <c r="G14" s="174">
        <f t="shared" si="0"/>
        <v>0</v>
      </c>
      <c r="O14" s="168">
        <v>2</v>
      </c>
      <c r="AA14" s="144">
        <v>1</v>
      </c>
      <c r="AB14" s="144">
        <v>7</v>
      </c>
      <c r="AC14" s="144">
        <v>7</v>
      </c>
      <c r="AZ14" s="144">
        <v>2</v>
      </c>
      <c r="BA14" s="144">
        <f t="shared" si="1"/>
        <v>0</v>
      </c>
      <c r="BB14" s="144">
        <f t="shared" si="2"/>
        <v>0</v>
      </c>
      <c r="BC14" s="144">
        <f t="shared" si="3"/>
        <v>0</v>
      </c>
      <c r="BD14" s="144">
        <f t="shared" si="4"/>
        <v>0</v>
      </c>
      <c r="BE14" s="144">
        <f t="shared" si="5"/>
        <v>0</v>
      </c>
      <c r="CA14" s="175">
        <v>1</v>
      </c>
      <c r="CB14" s="175">
        <v>7</v>
      </c>
      <c r="CZ14" s="144">
        <v>0</v>
      </c>
    </row>
    <row r="15" spans="1:104" ht="12.75">
      <c r="A15" s="169">
        <v>116</v>
      </c>
      <c r="B15" s="170" t="s">
        <v>96</v>
      </c>
      <c r="C15" s="171" t="s">
        <v>97</v>
      </c>
      <c r="D15" s="172" t="s">
        <v>81</v>
      </c>
      <c r="E15" s="173">
        <v>26.9</v>
      </c>
      <c r="F15" s="173"/>
      <c r="G15" s="174">
        <f t="shared" si="0"/>
        <v>0</v>
      </c>
      <c r="O15" s="168">
        <v>2</v>
      </c>
      <c r="AA15" s="144">
        <v>1</v>
      </c>
      <c r="AB15" s="144">
        <v>7</v>
      </c>
      <c r="AC15" s="144">
        <v>7</v>
      </c>
      <c r="AZ15" s="144">
        <v>2</v>
      </c>
      <c r="BA15" s="144">
        <f t="shared" si="1"/>
        <v>0</v>
      </c>
      <c r="BB15" s="144">
        <f t="shared" si="2"/>
        <v>0</v>
      </c>
      <c r="BC15" s="144">
        <f t="shared" si="3"/>
        <v>0</v>
      </c>
      <c r="BD15" s="144">
        <f t="shared" si="4"/>
        <v>0</v>
      </c>
      <c r="BE15" s="144">
        <f t="shared" si="5"/>
        <v>0</v>
      </c>
      <c r="CA15" s="175">
        <v>1</v>
      </c>
      <c r="CB15" s="175">
        <v>7</v>
      </c>
      <c r="CZ15" s="144">
        <v>0</v>
      </c>
    </row>
    <row r="16" spans="1:104" ht="12.75">
      <c r="A16" s="169">
        <v>117</v>
      </c>
      <c r="B16" s="170" t="s">
        <v>98</v>
      </c>
      <c r="C16" s="171" t="s">
        <v>99</v>
      </c>
      <c r="D16" s="172" t="s">
        <v>81</v>
      </c>
      <c r="E16" s="173">
        <v>68</v>
      </c>
      <c r="F16" s="173"/>
      <c r="G16" s="174">
        <f t="shared" si="0"/>
        <v>0</v>
      </c>
      <c r="O16" s="168">
        <v>2</v>
      </c>
      <c r="AA16" s="144">
        <v>12</v>
      </c>
      <c r="AB16" s="144">
        <v>0</v>
      </c>
      <c r="AC16" s="144">
        <v>112</v>
      </c>
      <c r="AZ16" s="144">
        <v>2</v>
      </c>
      <c r="BA16" s="144">
        <f t="shared" si="1"/>
        <v>0</v>
      </c>
      <c r="BB16" s="144">
        <f t="shared" si="2"/>
        <v>0</v>
      </c>
      <c r="BC16" s="144">
        <f t="shared" si="3"/>
        <v>0</v>
      </c>
      <c r="BD16" s="144">
        <f t="shared" si="4"/>
        <v>0</v>
      </c>
      <c r="BE16" s="144">
        <f t="shared" si="5"/>
        <v>0</v>
      </c>
      <c r="CA16" s="175">
        <v>12</v>
      </c>
      <c r="CB16" s="175">
        <v>0</v>
      </c>
      <c r="CZ16" s="144">
        <v>0</v>
      </c>
    </row>
    <row r="17" spans="1:104" ht="12.75">
      <c r="A17" s="169">
        <v>118</v>
      </c>
      <c r="B17" s="170" t="s">
        <v>100</v>
      </c>
      <c r="C17" s="171" t="s">
        <v>101</v>
      </c>
      <c r="D17" s="172" t="s">
        <v>81</v>
      </c>
      <c r="E17" s="173">
        <v>12.4</v>
      </c>
      <c r="F17" s="173"/>
      <c r="G17" s="174">
        <f t="shared" si="0"/>
        <v>0</v>
      </c>
      <c r="O17" s="168">
        <v>2</v>
      </c>
      <c r="AA17" s="144">
        <v>1</v>
      </c>
      <c r="AB17" s="144">
        <v>7</v>
      </c>
      <c r="AC17" s="144">
        <v>7</v>
      </c>
      <c r="AZ17" s="144">
        <v>2</v>
      </c>
      <c r="BA17" s="144">
        <f t="shared" si="1"/>
        <v>0</v>
      </c>
      <c r="BB17" s="144">
        <f t="shared" si="2"/>
        <v>0</v>
      </c>
      <c r="BC17" s="144">
        <f t="shared" si="3"/>
        <v>0</v>
      </c>
      <c r="BD17" s="144">
        <f t="shared" si="4"/>
        <v>0</v>
      </c>
      <c r="BE17" s="144">
        <f t="shared" si="5"/>
        <v>0</v>
      </c>
      <c r="CA17" s="175">
        <v>1</v>
      </c>
      <c r="CB17" s="175">
        <v>7</v>
      </c>
      <c r="CZ17" s="144">
        <v>0</v>
      </c>
    </row>
    <row r="18" spans="1:104" ht="12.75">
      <c r="A18" s="169">
        <v>119</v>
      </c>
      <c r="B18" s="170" t="s">
        <v>102</v>
      </c>
      <c r="C18" s="171" t="s">
        <v>103</v>
      </c>
      <c r="D18" s="172" t="s">
        <v>81</v>
      </c>
      <c r="E18" s="173">
        <v>137</v>
      </c>
      <c r="F18" s="173"/>
      <c r="G18" s="174">
        <f t="shared" si="0"/>
        <v>0</v>
      </c>
      <c r="O18" s="168">
        <v>2</v>
      </c>
      <c r="AA18" s="144">
        <v>1</v>
      </c>
      <c r="AB18" s="144">
        <v>7</v>
      </c>
      <c r="AC18" s="144">
        <v>7</v>
      </c>
      <c r="AZ18" s="144">
        <v>2</v>
      </c>
      <c r="BA18" s="144">
        <f t="shared" si="1"/>
        <v>0</v>
      </c>
      <c r="BB18" s="144">
        <f t="shared" si="2"/>
        <v>0</v>
      </c>
      <c r="BC18" s="144">
        <f t="shared" si="3"/>
        <v>0</v>
      </c>
      <c r="BD18" s="144">
        <f t="shared" si="4"/>
        <v>0</v>
      </c>
      <c r="BE18" s="144">
        <f t="shared" si="5"/>
        <v>0</v>
      </c>
      <c r="CA18" s="175">
        <v>1</v>
      </c>
      <c r="CB18" s="175">
        <v>7</v>
      </c>
      <c r="CZ18" s="144">
        <v>0</v>
      </c>
    </row>
    <row r="19" spans="1:104" ht="12.75">
      <c r="A19" s="169">
        <v>120</v>
      </c>
      <c r="B19" s="170" t="s">
        <v>104</v>
      </c>
      <c r="C19" s="171" t="s">
        <v>105</v>
      </c>
      <c r="D19" s="172" t="s">
        <v>81</v>
      </c>
      <c r="E19" s="173">
        <v>4.2</v>
      </c>
      <c r="F19" s="173"/>
      <c r="G19" s="174">
        <f t="shared" si="0"/>
        <v>0</v>
      </c>
      <c r="O19" s="168">
        <v>2</v>
      </c>
      <c r="AA19" s="144">
        <v>1</v>
      </c>
      <c r="AB19" s="144">
        <v>7</v>
      </c>
      <c r="AC19" s="144">
        <v>7</v>
      </c>
      <c r="AZ19" s="144">
        <v>2</v>
      </c>
      <c r="BA19" s="144">
        <f t="shared" si="1"/>
        <v>0</v>
      </c>
      <c r="BB19" s="144">
        <f t="shared" si="2"/>
        <v>0</v>
      </c>
      <c r="BC19" s="144">
        <f t="shared" si="3"/>
        <v>0</v>
      </c>
      <c r="BD19" s="144">
        <f t="shared" si="4"/>
        <v>0</v>
      </c>
      <c r="BE19" s="144">
        <f t="shared" si="5"/>
        <v>0</v>
      </c>
      <c r="CA19" s="175">
        <v>1</v>
      </c>
      <c r="CB19" s="175">
        <v>7</v>
      </c>
      <c r="CZ19" s="144">
        <v>0</v>
      </c>
    </row>
    <row r="20" spans="1:104" ht="12.75">
      <c r="A20" s="169">
        <v>121</v>
      </c>
      <c r="B20" s="170" t="s">
        <v>106</v>
      </c>
      <c r="C20" s="171" t="s">
        <v>107</v>
      </c>
      <c r="D20" s="172" t="s">
        <v>81</v>
      </c>
      <c r="E20" s="173">
        <v>137</v>
      </c>
      <c r="F20" s="173"/>
      <c r="G20" s="174">
        <f t="shared" si="0"/>
        <v>0</v>
      </c>
      <c r="O20" s="168">
        <v>2</v>
      </c>
      <c r="AA20" s="144">
        <v>1</v>
      </c>
      <c r="AB20" s="144">
        <v>7</v>
      </c>
      <c r="AC20" s="144">
        <v>7</v>
      </c>
      <c r="AZ20" s="144">
        <v>2</v>
      </c>
      <c r="BA20" s="144">
        <f t="shared" si="1"/>
        <v>0</v>
      </c>
      <c r="BB20" s="144">
        <f t="shared" si="2"/>
        <v>0</v>
      </c>
      <c r="BC20" s="144">
        <f t="shared" si="3"/>
        <v>0</v>
      </c>
      <c r="BD20" s="144">
        <f t="shared" si="4"/>
        <v>0</v>
      </c>
      <c r="BE20" s="144">
        <f t="shared" si="5"/>
        <v>0</v>
      </c>
      <c r="CA20" s="175">
        <v>1</v>
      </c>
      <c r="CB20" s="175">
        <v>7</v>
      </c>
      <c r="CZ20" s="144">
        <v>0</v>
      </c>
    </row>
    <row r="21" spans="1:104" ht="12.75">
      <c r="A21" s="169">
        <v>122</v>
      </c>
      <c r="B21" s="170" t="s">
        <v>108</v>
      </c>
      <c r="C21" s="171" t="s">
        <v>109</v>
      </c>
      <c r="D21" s="172" t="s">
        <v>81</v>
      </c>
      <c r="E21" s="173">
        <v>95</v>
      </c>
      <c r="F21" s="173"/>
      <c r="G21" s="174">
        <f t="shared" si="0"/>
        <v>0</v>
      </c>
      <c r="O21" s="168">
        <v>2</v>
      </c>
      <c r="AA21" s="144">
        <v>1</v>
      </c>
      <c r="AB21" s="144">
        <v>7</v>
      </c>
      <c r="AC21" s="144">
        <v>7</v>
      </c>
      <c r="AZ21" s="144">
        <v>2</v>
      </c>
      <c r="BA21" s="144">
        <f t="shared" si="1"/>
        <v>0</v>
      </c>
      <c r="BB21" s="144">
        <f t="shared" si="2"/>
        <v>0</v>
      </c>
      <c r="BC21" s="144">
        <f t="shared" si="3"/>
        <v>0</v>
      </c>
      <c r="BD21" s="144">
        <f t="shared" si="4"/>
        <v>0</v>
      </c>
      <c r="BE21" s="144">
        <f t="shared" si="5"/>
        <v>0</v>
      </c>
      <c r="CA21" s="175">
        <v>1</v>
      </c>
      <c r="CB21" s="175">
        <v>7</v>
      </c>
      <c r="CZ21" s="144">
        <v>0</v>
      </c>
    </row>
    <row r="22" spans="1:104" ht="12.75">
      <c r="A22" s="169">
        <v>123</v>
      </c>
      <c r="B22" s="170" t="s">
        <v>110</v>
      </c>
      <c r="C22" s="171" t="s">
        <v>111</v>
      </c>
      <c r="D22" s="172" t="s">
        <v>80</v>
      </c>
      <c r="E22" s="173">
        <v>7.1326</v>
      </c>
      <c r="F22" s="173"/>
      <c r="G22" s="174">
        <f t="shared" si="0"/>
        <v>0</v>
      </c>
      <c r="O22" s="168">
        <v>2</v>
      </c>
      <c r="AA22" s="144">
        <v>1</v>
      </c>
      <c r="AB22" s="144">
        <v>7</v>
      </c>
      <c r="AC22" s="144">
        <v>7</v>
      </c>
      <c r="AZ22" s="144">
        <v>2</v>
      </c>
      <c r="BA22" s="144">
        <f t="shared" si="1"/>
        <v>0</v>
      </c>
      <c r="BB22" s="144">
        <f t="shared" si="2"/>
        <v>0</v>
      </c>
      <c r="BC22" s="144">
        <f t="shared" si="3"/>
        <v>0</v>
      </c>
      <c r="BD22" s="144">
        <f t="shared" si="4"/>
        <v>0</v>
      </c>
      <c r="BE22" s="144">
        <f t="shared" si="5"/>
        <v>0</v>
      </c>
      <c r="CA22" s="175">
        <v>1</v>
      </c>
      <c r="CB22" s="175">
        <v>7</v>
      </c>
      <c r="CZ22" s="144">
        <v>0</v>
      </c>
    </row>
    <row r="23" spans="1:57" ht="12.75">
      <c r="A23" s="176"/>
      <c r="B23" s="177" t="s">
        <v>74</v>
      </c>
      <c r="C23" s="178" t="str">
        <f>CONCATENATE(B11," ",C11)</f>
        <v>764 Konstrukce klempířské</v>
      </c>
      <c r="D23" s="179"/>
      <c r="E23" s="180"/>
      <c r="F23" s="181"/>
      <c r="G23" s="182">
        <f>SUM(G11:G22)</f>
        <v>0</v>
      </c>
      <c r="O23" s="168">
        <v>4</v>
      </c>
      <c r="BA23" s="183">
        <f>SUM(BA11:BA22)</f>
        <v>0</v>
      </c>
      <c r="BB23" s="183">
        <f>SUM(BB11:BB22)</f>
        <v>0</v>
      </c>
      <c r="BC23" s="183">
        <f>SUM(BC11:BC22)</f>
        <v>0</v>
      </c>
      <c r="BD23" s="183">
        <f>SUM(BD11:BD22)</f>
        <v>0</v>
      </c>
      <c r="BE23" s="183">
        <f>SUM(BE11:BE22)</f>
        <v>0</v>
      </c>
    </row>
    <row r="24" spans="1:15" ht="12.75">
      <c r="A24" s="161" t="s">
        <v>72</v>
      </c>
      <c r="B24" s="162" t="s">
        <v>112</v>
      </c>
      <c r="C24" s="163" t="s">
        <v>113</v>
      </c>
      <c r="D24" s="164"/>
      <c r="E24" s="165"/>
      <c r="F24" s="165"/>
      <c r="G24" s="166"/>
      <c r="H24" s="167"/>
      <c r="I24" s="167"/>
      <c r="O24" s="168">
        <v>1</v>
      </c>
    </row>
    <row r="25" spans="1:104" ht="12.75">
      <c r="A25" s="169">
        <v>124</v>
      </c>
      <c r="B25" s="170" t="s">
        <v>114</v>
      </c>
      <c r="C25" s="171" t="s">
        <v>115</v>
      </c>
      <c r="D25" s="172" t="s">
        <v>79</v>
      </c>
      <c r="E25" s="173">
        <v>258.73</v>
      </c>
      <c r="F25" s="173"/>
      <c r="G25" s="174">
        <f aca="true" t="shared" si="6" ref="G25:G34">E25*F25</f>
        <v>0</v>
      </c>
      <c r="O25" s="168">
        <v>2</v>
      </c>
      <c r="AA25" s="144">
        <v>1</v>
      </c>
      <c r="AB25" s="144">
        <v>7</v>
      </c>
      <c r="AC25" s="144">
        <v>7</v>
      </c>
      <c r="AZ25" s="144">
        <v>2</v>
      </c>
      <c r="BA25" s="144">
        <f aca="true" t="shared" si="7" ref="BA25:BA34">IF(AZ25=1,G25,0)</f>
        <v>0</v>
      </c>
      <c r="BB25" s="144">
        <f aca="true" t="shared" si="8" ref="BB25:BB34">IF(AZ25=2,G25,0)</f>
        <v>0</v>
      </c>
      <c r="BC25" s="144">
        <f aca="true" t="shared" si="9" ref="BC25:BC34">IF(AZ25=3,G25,0)</f>
        <v>0</v>
      </c>
      <c r="BD25" s="144">
        <f aca="true" t="shared" si="10" ref="BD25:BD34">IF(AZ25=4,G25,0)</f>
        <v>0</v>
      </c>
      <c r="BE25" s="144">
        <f aca="true" t="shared" si="11" ref="BE25:BE34">IF(AZ25=5,G25,0)</f>
        <v>0</v>
      </c>
      <c r="CA25" s="175">
        <v>1</v>
      </c>
      <c r="CB25" s="175">
        <v>7</v>
      </c>
      <c r="CZ25" s="144">
        <v>0</v>
      </c>
    </row>
    <row r="26" spans="1:104" ht="12.75">
      <c r="A26" s="169">
        <v>125</v>
      </c>
      <c r="B26" s="170" t="s">
        <v>116</v>
      </c>
      <c r="C26" s="171" t="s">
        <v>117</v>
      </c>
      <c r="D26" s="172" t="s">
        <v>79</v>
      </c>
      <c r="E26" s="173">
        <v>156.75</v>
      </c>
      <c r="F26" s="173"/>
      <c r="G26" s="174">
        <f t="shared" si="6"/>
        <v>0</v>
      </c>
      <c r="O26" s="168">
        <v>2</v>
      </c>
      <c r="AA26" s="144">
        <v>1</v>
      </c>
      <c r="AB26" s="144">
        <v>7</v>
      </c>
      <c r="AC26" s="144">
        <v>7</v>
      </c>
      <c r="AZ26" s="144">
        <v>2</v>
      </c>
      <c r="BA26" s="144">
        <f t="shared" si="7"/>
        <v>0</v>
      </c>
      <c r="BB26" s="144">
        <f t="shared" si="8"/>
        <v>0</v>
      </c>
      <c r="BC26" s="144">
        <f t="shared" si="9"/>
        <v>0</v>
      </c>
      <c r="BD26" s="144">
        <f t="shared" si="10"/>
        <v>0</v>
      </c>
      <c r="BE26" s="144">
        <f t="shared" si="11"/>
        <v>0</v>
      </c>
      <c r="CA26" s="175">
        <v>1</v>
      </c>
      <c r="CB26" s="175">
        <v>7</v>
      </c>
      <c r="CZ26" s="144">
        <v>0</v>
      </c>
    </row>
    <row r="27" spans="1:104" ht="12.75">
      <c r="A27" s="169">
        <v>126</v>
      </c>
      <c r="B27" s="170" t="s">
        <v>118</v>
      </c>
      <c r="C27" s="171" t="s">
        <v>119</v>
      </c>
      <c r="D27" s="172" t="s">
        <v>79</v>
      </c>
      <c r="E27" s="173">
        <v>82.983</v>
      </c>
      <c r="F27" s="173"/>
      <c r="G27" s="174">
        <f t="shared" si="6"/>
        <v>0</v>
      </c>
      <c r="O27" s="168">
        <v>2</v>
      </c>
      <c r="AA27" s="144">
        <v>1</v>
      </c>
      <c r="AB27" s="144">
        <v>7</v>
      </c>
      <c r="AC27" s="144">
        <v>7</v>
      </c>
      <c r="AZ27" s="144">
        <v>2</v>
      </c>
      <c r="BA27" s="144">
        <f t="shared" si="7"/>
        <v>0</v>
      </c>
      <c r="BB27" s="144">
        <f t="shared" si="8"/>
        <v>0</v>
      </c>
      <c r="BC27" s="144">
        <f t="shared" si="9"/>
        <v>0</v>
      </c>
      <c r="BD27" s="144">
        <f t="shared" si="10"/>
        <v>0</v>
      </c>
      <c r="BE27" s="144">
        <f t="shared" si="11"/>
        <v>0</v>
      </c>
      <c r="CA27" s="175">
        <v>1</v>
      </c>
      <c r="CB27" s="175">
        <v>7</v>
      </c>
      <c r="CZ27" s="144">
        <v>0</v>
      </c>
    </row>
    <row r="28" spans="1:104" ht="12.75">
      <c r="A28" s="169">
        <v>127</v>
      </c>
      <c r="B28" s="170" t="s">
        <v>120</v>
      </c>
      <c r="C28" s="171" t="s">
        <v>121</v>
      </c>
      <c r="D28" s="172" t="s">
        <v>122</v>
      </c>
      <c r="E28" s="173">
        <v>1</v>
      </c>
      <c r="F28" s="173"/>
      <c r="G28" s="174">
        <f t="shared" si="6"/>
        <v>0</v>
      </c>
      <c r="O28" s="168">
        <v>2</v>
      </c>
      <c r="AA28" s="144">
        <v>1</v>
      </c>
      <c r="AB28" s="144">
        <v>7</v>
      </c>
      <c r="AC28" s="144">
        <v>7</v>
      </c>
      <c r="AZ28" s="144">
        <v>2</v>
      </c>
      <c r="BA28" s="144">
        <f t="shared" si="7"/>
        <v>0</v>
      </c>
      <c r="BB28" s="144">
        <f t="shared" si="8"/>
        <v>0</v>
      </c>
      <c r="BC28" s="144">
        <f t="shared" si="9"/>
        <v>0</v>
      </c>
      <c r="BD28" s="144">
        <f t="shared" si="10"/>
        <v>0</v>
      </c>
      <c r="BE28" s="144">
        <f t="shared" si="11"/>
        <v>0</v>
      </c>
      <c r="CA28" s="175">
        <v>1</v>
      </c>
      <c r="CB28" s="175">
        <v>7</v>
      </c>
      <c r="CZ28" s="144">
        <v>0</v>
      </c>
    </row>
    <row r="29" spans="1:104" ht="12.75">
      <c r="A29" s="169">
        <v>128</v>
      </c>
      <c r="B29" s="170" t="s">
        <v>123</v>
      </c>
      <c r="C29" s="171" t="s">
        <v>124</v>
      </c>
      <c r="D29" s="172" t="s">
        <v>79</v>
      </c>
      <c r="E29" s="173">
        <v>1057.844</v>
      </c>
      <c r="F29" s="173"/>
      <c r="G29" s="174">
        <f t="shared" si="6"/>
        <v>0</v>
      </c>
      <c r="O29" s="168">
        <v>2</v>
      </c>
      <c r="AA29" s="144">
        <v>1</v>
      </c>
      <c r="AB29" s="144">
        <v>7</v>
      </c>
      <c r="AC29" s="144">
        <v>7</v>
      </c>
      <c r="AZ29" s="144">
        <v>2</v>
      </c>
      <c r="BA29" s="144">
        <f t="shared" si="7"/>
        <v>0</v>
      </c>
      <c r="BB29" s="144">
        <f t="shared" si="8"/>
        <v>0</v>
      </c>
      <c r="BC29" s="144">
        <f t="shared" si="9"/>
        <v>0</v>
      </c>
      <c r="BD29" s="144">
        <f t="shared" si="10"/>
        <v>0</v>
      </c>
      <c r="BE29" s="144">
        <f t="shared" si="11"/>
        <v>0</v>
      </c>
      <c r="CA29" s="175">
        <v>1</v>
      </c>
      <c r="CB29" s="175">
        <v>7</v>
      </c>
      <c r="CZ29" s="144">
        <v>0</v>
      </c>
    </row>
    <row r="30" spans="1:104" ht="22.5">
      <c r="A30" s="169">
        <v>129</v>
      </c>
      <c r="B30" s="170" t="s">
        <v>125</v>
      </c>
      <c r="C30" s="171" t="s">
        <v>126</v>
      </c>
      <c r="D30" s="172" t="s">
        <v>79</v>
      </c>
      <c r="E30" s="173">
        <v>915.34</v>
      </c>
      <c r="F30" s="173"/>
      <c r="G30" s="174">
        <f t="shared" si="6"/>
        <v>0</v>
      </c>
      <c r="O30" s="168">
        <v>2</v>
      </c>
      <c r="AA30" s="144">
        <v>1</v>
      </c>
      <c r="AB30" s="144">
        <v>7</v>
      </c>
      <c r="AC30" s="144">
        <v>7</v>
      </c>
      <c r="AZ30" s="144">
        <v>2</v>
      </c>
      <c r="BA30" s="144">
        <f t="shared" si="7"/>
        <v>0</v>
      </c>
      <c r="BB30" s="144">
        <f t="shared" si="8"/>
        <v>0</v>
      </c>
      <c r="BC30" s="144">
        <f t="shared" si="9"/>
        <v>0</v>
      </c>
      <c r="BD30" s="144">
        <f t="shared" si="10"/>
        <v>0</v>
      </c>
      <c r="BE30" s="144">
        <f t="shared" si="11"/>
        <v>0</v>
      </c>
      <c r="CA30" s="175">
        <v>1</v>
      </c>
      <c r="CB30" s="175">
        <v>7</v>
      </c>
      <c r="CZ30" s="144">
        <v>0</v>
      </c>
    </row>
    <row r="31" spans="1:104" ht="12.75">
      <c r="A31" s="169">
        <v>130</v>
      </c>
      <c r="B31" s="170" t="s">
        <v>127</v>
      </c>
      <c r="C31" s="171" t="s">
        <v>128</v>
      </c>
      <c r="D31" s="172" t="s">
        <v>79</v>
      </c>
      <c r="E31" s="173">
        <v>156.75</v>
      </c>
      <c r="F31" s="173"/>
      <c r="G31" s="174">
        <f t="shared" si="6"/>
        <v>0</v>
      </c>
      <c r="O31" s="168">
        <v>2</v>
      </c>
      <c r="AA31" s="144">
        <v>1</v>
      </c>
      <c r="AB31" s="144">
        <v>7</v>
      </c>
      <c r="AC31" s="144">
        <v>7</v>
      </c>
      <c r="AZ31" s="144">
        <v>2</v>
      </c>
      <c r="BA31" s="144">
        <f t="shared" si="7"/>
        <v>0</v>
      </c>
      <c r="BB31" s="144">
        <f t="shared" si="8"/>
        <v>0</v>
      </c>
      <c r="BC31" s="144">
        <f t="shared" si="9"/>
        <v>0</v>
      </c>
      <c r="BD31" s="144">
        <f t="shared" si="10"/>
        <v>0</v>
      </c>
      <c r="BE31" s="144">
        <f t="shared" si="11"/>
        <v>0</v>
      </c>
      <c r="CA31" s="175">
        <v>1</v>
      </c>
      <c r="CB31" s="175">
        <v>7</v>
      </c>
      <c r="CZ31" s="144">
        <v>0</v>
      </c>
    </row>
    <row r="32" spans="1:104" ht="12.75">
      <c r="A32" s="169">
        <v>133</v>
      </c>
      <c r="B32" s="170" t="s">
        <v>129</v>
      </c>
      <c r="C32" s="171" t="s">
        <v>130</v>
      </c>
      <c r="D32" s="172" t="s">
        <v>81</v>
      </c>
      <c r="E32" s="173">
        <v>263.3636</v>
      </c>
      <c r="F32" s="173"/>
      <c r="G32" s="174">
        <f t="shared" si="6"/>
        <v>0</v>
      </c>
      <c r="O32" s="168">
        <v>2</v>
      </c>
      <c r="AA32" s="144">
        <v>1</v>
      </c>
      <c r="AB32" s="144">
        <v>7</v>
      </c>
      <c r="AC32" s="144">
        <v>7</v>
      </c>
      <c r="AZ32" s="144">
        <v>2</v>
      </c>
      <c r="BA32" s="144">
        <f t="shared" si="7"/>
        <v>0</v>
      </c>
      <c r="BB32" s="144">
        <f t="shared" si="8"/>
        <v>0</v>
      </c>
      <c r="BC32" s="144">
        <f t="shared" si="9"/>
        <v>0</v>
      </c>
      <c r="BD32" s="144">
        <f t="shared" si="10"/>
        <v>0</v>
      </c>
      <c r="BE32" s="144">
        <f t="shared" si="11"/>
        <v>0</v>
      </c>
      <c r="CA32" s="175">
        <v>1</v>
      </c>
      <c r="CB32" s="175">
        <v>7</v>
      </c>
      <c r="CZ32" s="144">
        <v>0</v>
      </c>
    </row>
    <row r="33" spans="1:104" ht="12.75">
      <c r="A33" s="169">
        <v>134</v>
      </c>
      <c r="B33" s="170" t="s">
        <v>131</v>
      </c>
      <c r="C33" s="171" t="s">
        <v>132</v>
      </c>
      <c r="D33" s="172" t="s">
        <v>79</v>
      </c>
      <c r="E33" s="173">
        <v>570.85</v>
      </c>
      <c r="F33" s="173"/>
      <c r="G33" s="174">
        <f t="shared" si="6"/>
        <v>0</v>
      </c>
      <c r="O33" s="168">
        <v>2</v>
      </c>
      <c r="AA33" s="144">
        <v>2</v>
      </c>
      <c r="AB33" s="144">
        <v>7</v>
      </c>
      <c r="AC33" s="144">
        <v>7</v>
      </c>
      <c r="AZ33" s="144">
        <v>2</v>
      </c>
      <c r="BA33" s="144">
        <f t="shared" si="7"/>
        <v>0</v>
      </c>
      <c r="BB33" s="144">
        <f t="shared" si="8"/>
        <v>0</v>
      </c>
      <c r="BC33" s="144">
        <f t="shared" si="9"/>
        <v>0</v>
      </c>
      <c r="BD33" s="144">
        <f t="shared" si="10"/>
        <v>0</v>
      </c>
      <c r="BE33" s="144">
        <f t="shared" si="11"/>
        <v>0</v>
      </c>
      <c r="CA33" s="175">
        <v>2</v>
      </c>
      <c r="CB33" s="175">
        <v>7</v>
      </c>
      <c r="CZ33" s="144">
        <v>0</v>
      </c>
    </row>
    <row r="34" spans="1:104" ht="22.5">
      <c r="A34" s="169">
        <v>135</v>
      </c>
      <c r="B34" s="170" t="s">
        <v>133</v>
      </c>
      <c r="C34" s="171" t="s">
        <v>134</v>
      </c>
      <c r="D34" s="172" t="s">
        <v>79</v>
      </c>
      <c r="E34" s="173">
        <v>239.7337</v>
      </c>
      <c r="F34" s="173"/>
      <c r="G34" s="174">
        <f t="shared" si="6"/>
        <v>0</v>
      </c>
      <c r="O34" s="168">
        <v>2</v>
      </c>
      <c r="AA34" s="144">
        <v>2</v>
      </c>
      <c r="AB34" s="144">
        <v>7</v>
      </c>
      <c r="AC34" s="144">
        <v>7</v>
      </c>
      <c r="AZ34" s="144">
        <v>2</v>
      </c>
      <c r="BA34" s="144">
        <f t="shared" si="7"/>
        <v>0</v>
      </c>
      <c r="BB34" s="144">
        <f t="shared" si="8"/>
        <v>0</v>
      </c>
      <c r="BC34" s="144">
        <f t="shared" si="9"/>
        <v>0</v>
      </c>
      <c r="BD34" s="144">
        <f t="shared" si="10"/>
        <v>0</v>
      </c>
      <c r="BE34" s="144">
        <f t="shared" si="11"/>
        <v>0</v>
      </c>
      <c r="CA34" s="175">
        <v>2</v>
      </c>
      <c r="CB34" s="175">
        <v>7</v>
      </c>
      <c r="CZ34" s="144">
        <v>0</v>
      </c>
    </row>
    <row r="35" spans="1:57" ht="12.75">
      <c r="A35" s="176"/>
      <c r="B35" s="177" t="s">
        <v>74</v>
      </c>
      <c r="C35" s="178" t="str">
        <f>CONCATENATE(B24," ",C24)</f>
        <v>765 Krytiny tvrdé</v>
      </c>
      <c r="D35" s="179"/>
      <c r="E35" s="180"/>
      <c r="F35" s="181"/>
      <c r="G35" s="182">
        <f>SUM(G24:G34)</f>
        <v>0</v>
      </c>
      <c r="O35" s="168">
        <v>4</v>
      </c>
      <c r="BA35" s="183">
        <f>SUM(BA24:BA34)</f>
        <v>0</v>
      </c>
      <c r="BB35" s="183">
        <f>SUM(BB24:BB34)</f>
        <v>0</v>
      </c>
      <c r="BC35" s="183">
        <f>SUM(BC24:BC34)</f>
        <v>0</v>
      </c>
      <c r="BD35" s="183">
        <f>SUM(BD24:BD34)</f>
        <v>0</v>
      </c>
      <c r="BE35" s="183">
        <f>SUM(BE24:BE34)</f>
        <v>0</v>
      </c>
    </row>
    <row r="36" ht="12.75">
      <c r="E36" s="144"/>
    </row>
    <row r="37" ht="12.75">
      <c r="E37" s="144"/>
    </row>
    <row r="38" ht="12.75">
      <c r="E38" s="144"/>
    </row>
    <row r="39" ht="12.75">
      <c r="E39" s="144"/>
    </row>
    <row r="40" ht="12.75">
      <c r="E40" s="144"/>
    </row>
    <row r="41" ht="12.75">
      <c r="E41" s="144"/>
    </row>
    <row r="42" ht="12.75">
      <c r="E42" s="144"/>
    </row>
    <row r="43" ht="12.75">
      <c r="E43" s="144"/>
    </row>
    <row r="44" ht="12.75">
      <c r="E44" s="144"/>
    </row>
    <row r="45" ht="12.75">
      <c r="E45" s="144"/>
    </row>
    <row r="46" ht="12.75">
      <c r="E46" s="144"/>
    </row>
    <row r="47" ht="12.75">
      <c r="E47" s="144"/>
    </row>
    <row r="48" ht="12.75">
      <c r="E48" s="144"/>
    </row>
    <row r="49" ht="12.75">
      <c r="E49" s="144"/>
    </row>
    <row r="50" ht="12.75">
      <c r="E50" s="144"/>
    </row>
    <row r="51" ht="12.75">
      <c r="E51" s="144"/>
    </row>
    <row r="52" ht="12.75">
      <c r="E52" s="144"/>
    </row>
    <row r="53" spans="1:7" ht="12.75">
      <c r="A53" s="184"/>
      <c r="B53" s="184"/>
      <c r="C53" s="184"/>
      <c r="D53" s="184"/>
      <c r="E53" s="184"/>
      <c r="F53" s="184"/>
      <c r="G53" s="184"/>
    </row>
    <row r="54" spans="1:7" ht="12.75">
      <c r="A54" s="184"/>
      <c r="B54" s="184"/>
      <c r="C54" s="184"/>
      <c r="D54" s="184"/>
      <c r="E54" s="184"/>
      <c r="F54" s="184"/>
      <c r="G54" s="184"/>
    </row>
    <row r="55" spans="1:7" ht="12.75">
      <c r="A55" s="184"/>
      <c r="B55" s="184"/>
      <c r="C55" s="184"/>
      <c r="D55" s="184"/>
      <c r="E55" s="184"/>
      <c r="F55" s="184"/>
      <c r="G55" s="184"/>
    </row>
    <row r="56" spans="1:7" ht="12.75">
      <c r="A56" s="184"/>
      <c r="B56" s="184"/>
      <c r="C56" s="184"/>
      <c r="D56" s="184"/>
      <c r="E56" s="184"/>
      <c r="F56" s="184"/>
      <c r="G56" s="184"/>
    </row>
    <row r="57" ht="12.75">
      <c r="E57" s="144"/>
    </row>
    <row r="58" ht="12.75">
      <c r="E58" s="144"/>
    </row>
    <row r="59" ht="12.75">
      <c r="E59" s="144"/>
    </row>
    <row r="60" ht="12.75">
      <c r="E60" s="144"/>
    </row>
    <row r="61" ht="12.75">
      <c r="E61" s="144"/>
    </row>
    <row r="62" ht="12.75">
      <c r="E62" s="144"/>
    </row>
    <row r="63" ht="12.75">
      <c r="E63" s="144"/>
    </row>
    <row r="64" ht="12.75">
      <c r="E64" s="144"/>
    </row>
    <row r="65" ht="12.75">
      <c r="E65" s="144"/>
    </row>
    <row r="66" ht="12.75">
      <c r="E66" s="144"/>
    </row>
    <row r="67" ht="12.75">
      <c r="E67" s="144"/>
    </row>
    <row r="68" ht="12.75">
      <c r="E68" s="144"/>
    </row>
    <row r="69" ht="12.75">
      <c r="E69" s="144"/>
    </row>
    <row r="70" ht="12.75">
      <c r="E70" s="144"/>
    </row>
    <row r="71" ht="12.75">
      <c r="E71" s="144"/>
    </row>
    <row r="72" ht="12.75">
      <c r="E72" s="144"/>
    </row>
    <row r="73" ht="12.75">
      <c r="E73" s="144"/>
    </row>
    <row r="74" ht="12.75">
      <c r="E74" s="144"/>
    </row>
    <row r="75" ht="12.75">
      <c r="E75" s="144"/>
    </row>
    <row r="76" ht="12.75">
      <c r="E76" s="144"/>
    </row>
    <row r="77" ht="12.75">
      <c r="E77" s="144"/>
    </row>
    <row r="78" ht="12.75">
      <c r="E78" s="144"/>
    </row>
    <row r="79" ht="12.75">
      <c r="E79" s="144"/>
    </row>
    <row r="80" ht="12.75">
      <c r="E80" s="144"/>
    </row>
    <row r="81" ht="12.75">
      <c r="E81" s="144"/>
    </row>
    <row r="82" ht="12.75">
      <c r="E82" s="144"/>
    </row>
    <row r="83" ht="12.75">
      <c r="E83" s="144"/>
    </row>
    <row r="84" ht="12.75">
      <c r="E84" s="144"/>
    </row>
    <row r="85" ht="12.75">
      <c r="E85" s="144"/>
    </row>
    <row r="86" ht="12.75">
      <c r="E86" s="144"/>
    </row>
    <row r="87" ht="12.75">
      <c r="E87" s="144"/>
    </row>
    <row r="88" spans="1:2" ht="12.75">
      <c r="A88" s="185"/>
      <c r="B88" s="185"/>
    </row>
    <row r="89" spans="1:7" ht="12.75">
      <c r="A89" s="184"/>
      <c r="B89" s="184"/>
      <c r="C89" s="187"/>
      <c r="D89" s="187"/>
      <c r="E89" s="188"/>
      <c r="F89" s="187"/>
      <c r="G89" s="189"/>
    </row>
    <row r="90" spans="1:7" ht="12.75">
      <c r="A90" s="190"/>
      <c r="B90" s="190"/>
      <c r="C90" s="184"/>
      <c r="D90" s="184"/>
      <c r="E90" s="191"/>
      <c r="F90" s="184"/>
      <c r="G90" s="184"/>
    </row>
    <row r="91" spans="1:7" ht="12.75">
      <c r="A91" s="184"/>
      <c r="B91" s="184"/>
      <c r="C91" s="184"/>
      <c r="D91" s="184"/>
      <c r="E91" s="191"/>
      <c r="F91" s="184"/>
      <c r="G91" s="184"/>
    </row>
    <row r="92" spans="1:7" ht="12.75">
      <c r="A92" s="184"/>
      <c r="B92" s="184"/>
      <c r="C92" s="184"/>
      <c r="D92" s="184"/>
      <c r="E92" s="191"/>
      <c r="F92" s="184"/>
      <c r="G92" s="184"/>
    </row>
    <row r="93" spans="1:7" ht="12.75">
      <c r="A93" s="184"/>
      <c r="B93" s="184"/>
      <c r="C93" s="184"/>
      <c r="D93" s="184"/>
      <c r="E93" s="191"/>
      <c r="F93" s="184"/>
      <c r="G93" s="184"/>
    </row>
    <row r="94" spans="1:7" ht="12.75">
      <c r="A94" s="184"/>
      <c r="B94" s="184"/>
      <c r="C94" s="184"/>
      <c r="D94" s="184"/>
      <c r="E94" s="191"/>
      <c r="F94" s="184"/>
      <c r="G94" s="184"/>
    </row>
    <row r="95" spans="1:7" ht="12.75">
      <c r="A95" s="184"/>
      <c r="B95" s="184"/>
      <c r="C95" s="184"/>
      <c r="D95" s="184"/>
      <c r="E95" s="191"/>
      <c r="F95" s="184"/>
      <c r="G95" s="184"/>
    </row>
    <row r="96" spans="1:7" ht="12.75">
      <c r="A96" s="184"/>
      <c r="B96" s="184"/>
      <c r="C96" s="184"/>
      <c r="D96" s="184"/>
      <c r="E96" s="191"/>
      <c r="F96" s="184"/>
      <c r="G96" s="184"/>
    </row>
    <row r="97" spans="1:7" ht="12.75">
      <c r="A97" s="184"/>
      <c r="B97" s="184"/>
      <c r="C97" s="184"/>
      <c r="D97" s="184"/>
      <c r="E97" s="191"/>
      <c r="F97" s="184"/>
      <c r="G97" s="184"/>
    </row>
    <row r="98" spans="1:7" ht="12.75">
      <c r="A98" s="184"/>
      <c r="B98" s="184"/>
      <c r="C98" s="184"/>
      <c r="D98" s="184"/>
      <c r="E98" s="191"/>
      <c r="F98" s="184"/>
      <c r="G98" s="184"/>
    </row>
    <row r="99" spans="1:7" ht="12.75">
      <c r="A99" s="184"/>
      <c r="B99" s="184"/>
      <c r="C99" s="184"/>
      <c r="D99" s="184"/>
      <c r="E99" s="191"/>
      <c r="F99" s="184"/>
      <c r="G99" s="184"/>
    </row>
    <row r="100" spans="1:7" ht="12.75">
      <c r="A100" s="184"/>
      <c r="B100" s="184"/>
      <c r="C100" s="184"/>
      <c r="D100" s="184"/>
      <c r="E100" s="191"/>
      <c r="F100" s="184"/>
      <c r="G100" s="184"/>
    </row>
    <row r="101" spans="1:7" ht="12.75">
      <c r="A101" s="184"/>
      <c r="B101" s="184"/>
      <c r="C101" s="184"/>
      <c r="D101" s="184"/>
      <c r="E101" s="191"/>
      <c r="F101" s="184"/>
      <c r="G101" s="184"/>
    </row>
    <row r="102" spans="1:7" ht="12.75">
      <c r="A102" s="184"/>
      <c r="B102" s="184"/>
      <c r="C102" s="184"/>
      <c r="D102" s="184"/>
      <c r="E102" s="191"/>
      <c r="F102" s="184"/>
      <c r="G102" s="18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</dc:creator>
  <cp:keywords/>
  <dc:description/>
  <cp:lastModifiedBy>Daler</cp:lastModifiedBy>
  <dcterms:created xsi:type="dcterms:W3CDTF">2013-02-18T15:18:24Z</dcterms:created>
  <dcterms:modified xsi:type="dcterms:W3CDTF">2013-11-28T05:45:55Z</dcterms:modified>
  <cp:category/>
  <cp:version/>
  <cp:contentType/>
  <cp:contentStatus/>
</cp:coreProperties>
</file>